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FA05714-935F-4B35-B2E1-190844080B0E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E25" i="20"/>
  <c r="D25" i="20"/>
  <c r="D26" i="20" s="1"/>
  <c r="F22" i="20"/>
  <c r="F26" i="20" s="1"/>
  <c r="E22" i="20"/>
  <c r="E26" i="20" s="1"/>
  <c r="D22" i="20"/>
  <c r="F14" i="20"/>
  <c r="E14" i="20"/>
  <c r="D14" i="20"/>
  <c r="F11" i="20"/>
  <c r="F15" i="20" s="1"/>
  <c r="E11" i="20"/>
  <c r="E15" i="20" s="1"/>
  <c r="D11" i="20"/>
  <c r="D15" i="20" s="1"/>
  <c r="F9" i="22"/>
  <c r="F10" i="22" s="1"/>
  <c r="E9" i="22"/>
  <c r="E10" i="22" s="1"/>
  <c r="D9" i="22"/>
  <c r="D10" i="22" s="1"/>
  <c r="L14" i="16" l="1"/>
  <c r="M14" i="16"/>
  <c r="N14" i="16"/>
  <c r="L53" i="16"/>
  <c r="M53" i="16"/>
  <c r="N53" i="16"/>
  <c r="L80" i="16"/>
  <c r="M80" i="16"/>
  <c r="N80" i="16"/>
  <c r="L46" i="16"/>
  <c r="M46" i="16"/>
  <c r="N46" i="16"/>
  <c r="L77" i="16"/>
  <c r="L36" i="16"/>
  <c r="M36" i="16"/>
  <c r="N36" i="16"/>
  <c r="M77" i="16"/>
  <c r="N77" i="16"/>
  <c r="L41" i="16" l="1"/>
  <c r="M41" i="16"/>
  <c r="N41" i="16"/>
  <c r="L68" i="16"/>
  <c r="M68" i="16"/>
  <c r="N68" i="16"/>
  <c r="L62" i="16"/>
  <c r="M62" i="16"/>
  <c r="N62" i="16"/>
  <c r="L59" i="16"/>
  <c r="M59" i="16"/>
  <c r="N59" i="16"/>
  <c r="L26" i="16"/>
  <c r="M26" i="16"/>
  <c r="N26" i="16"/>
  <c r="L21" i="16"/>
  <c r="M21" i="16"/>
  <c r="N21" i="16"/>
  <c r="L56" i="16"/>
  <c r="M56" i="16"/>
  <c r="N56" i="16"/>
  <c r="L71" i="16"/>
  <c r="M71" i="16"/>
  <c r="N71" i="16"/>
  <c r="L18" i="16"/>
  <c r="M18" i="16"/>
  <c r="N18" i="16"/>
  <c r="I8" i="15"/>
  <c r="I9" i="15" s="1"/>
  <c r="H8" i="15"/>
  <c r="H9" i="15" s="1"/>
  <c r="G8" i="15"/>
  <c r="G9" i="15" s="1"/>
  <c r="L81" i="16" l="1"/>
  <c r="L47" i="16"/>
  <c r="N47" i="16"/>
  <c r="M47" i="16"/>
  <c r="M63" i="16"/>
  <c r="L63" i="16"/>
  <c r="N63" i="16"/>
  <c r="N81" i="16"/>
  <c r="M81" i="16"/>
  <c r="J10" i="12"/>
  <c r="E10" i="12"/>
  <c r="L82" i="16" l="1"/>
  <c r="N6" i="12" s="1"/>
  <c r="M82" i="16"/>
  <c r="D6" i="12" s="1"/>
  <c r="N82" i="16"/>
  <c r="I6" i="12" s="1"/>
  <c r="E11" i="12"/>
  <c r="J11" i="12"/>
</calcChain>
</file>

<file path=xl/sharedStrings.xml><?xml version="1.0" encoding="utf-8"?>
<sst xmlns="http://schemas.openxmlformats.org/spreadsheetml/2006/main" count="553" uniqueCount="327">
  <si>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</si>
  <si>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</si>
  <si>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</si>
  <si>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</si>
  <si>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</si>
  <si>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</si>
  <si>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</si>
  <si>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</si>
  <si>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</si>
  <si>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</si>
  <si>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</si>
  <si>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</si>
  <si>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</si>
  <si>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</si>
  <si>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</si>
  <si>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</si>
  <si>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</si>
  <si>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</si>
  <si>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</si>
  <si>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</si>
  <si>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</si>
  <si>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</si>
  <si>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</si>
  <si>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</si>
  <si>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</si>
  <si>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</si>
  <si>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</si>
  <si>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</si>
  <si>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</si>
  <si>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</si>
  <si>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</si>
  <si>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</si>
  <si>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</si>
  <si>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</si>
  <si>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</si>
  <si>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</si>
  <si>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</si>
  <si>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</si>
  <si>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</si>
  <si>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</si>
  <si>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</si>
  <si>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</si>
  <si>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</si>
  <si>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</si>
  <si>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</si>
  <si>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</si>
  <si>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</si>
  <si>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</si>
  <si>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</si>
  <si>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</si>
  <si>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</si>
  <si>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</si>
  <si>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</si>
  <si>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</si>
  <si>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</si>
  <si>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</si>
  <si>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</si>
  <si>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</si>
  <si>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</si>
  <si>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</si>
  <si>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</si>
  <si>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</si>
  <si>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</si>
  <si>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</si>
  <si>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</si>
  <si>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</si>
  <si>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</si>
  <si>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</si>
  <si>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</si>
  <si>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</si>
  <si>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</si>
  <si>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</si>
  <si>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</si>
  <si>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</si>
  <si>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</si>
  <si>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</si>
  <si>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</si>
  <si>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</si>
  <si>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</si>
  <si>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</si>
  <si>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</si>
  <si>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</si>
  <si>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</si>
  <si>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</si>
  <si>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</si>
  <si>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</si>
  <si>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</si>
  <si>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</si>
  <si>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</si>
  <si>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</si>
  <si>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</si>
  <si>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</si>
  <si>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</si>
  <si>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</si>
  <si>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</si>
  <si>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</si>
  <si>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</si>
  <si>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</si>
  <si>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</si>
  <si>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</si>
  <si>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</si>
  <si>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</si>
  <si>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</si>
  <si>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</si>
  <si>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</si>
  <si>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</si>
  <si>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</si>
  <si>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</si>
  <si>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</si>
  <si>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</si>
  <si>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</si>
  <si>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</si>
  <si>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</si>
  <si>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</si>
  <si>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</si>
  <si>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</si>
  <si>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</si>
  <si>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</si>
  <si>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</si>
  <si>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</si>
  <si>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</si>
  <si>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</si>
  <si>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</si>
  <si>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</si>
  <si>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</si>
  <si>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</si>
  <si>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</si>
  <si>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</si>
  <si>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</si>
  <si>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</si>
  <si>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</si>
  <si>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</si>
  <si>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</si>
  <si>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</si>
  <si>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</si>
  <si>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</si>
  <si>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</si>
  <si>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</si>
  <si>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</si>
  <si>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</si>
  <si>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</si>
  <si>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</si>
  <si>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</si>
  <si>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</si>
  <si>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</si>
  <si>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</si>
  <si>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</si>
  <si>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</si>
  <si>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</si>
  <si>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</si>
  <si>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</si>
  <si>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</si>
  <si>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</si>
  <si>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</si>
  <si>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</si>
  <si>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</si>
  <si>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</si>
  <si>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</si>
  <si>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</si>
  <si>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</si>
  <si>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</si>
  <si>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</si>
  <si>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</si>
  <si>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</si>
  <si>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</si>
  <si>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</si>
  <si>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</si>
  <si>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</si>
  <si>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</si>
  <si>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</si>
  <si>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</si>
  <si>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</si>
  <si>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</si>
  <si>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</si>
  <si>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</si>
  <si>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</si>
  <si>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</si>
  <si>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</si>
  <si>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</si>
  <si>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</si>
  <si>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</si>
  <si>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</si>
  <si>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</si>
  <si>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</si>
  <si>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</si>
  <si>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</si>
  <si>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</si>
  <si>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</si>
  <si>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</si>
  <si>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</si>
  <si>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</si>
  <si>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</si>
  <si>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</si>
  <si>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</si>
  <si>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</si>
  <si>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</si>
  <si>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</si>
  <si>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</si>
  <si>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</si>
  <si>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</si>
  <si>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</si>
  <si>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</si>
  <si>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</si>
  <si>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</si>
  <si>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</si>
  <si>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</si>
  <si>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</si>
  <si>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</si>
  <si>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</si>
  <si>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</si>
  <si>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</si>
  <si>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</si>
  <si>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</si>
  <si>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</si>
  <si>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</si>
  <si>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</si>
  <si>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</si>
  <si>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</si>
  <si>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</si>
  <si>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</si>
  <si>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</si>
  <si>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</si>
  <si>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</si>
  <si>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</si>
  <si>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</si>
  <si>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</si>
  <si>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</si>
  <si>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</si>
  <si>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</si>
  <si>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</si>
  <si>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</si>
  <si>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</si>
  <si>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</si>
  <si>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</si>
  <si>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</si>
  <si>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</si>
  <si>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</si>
  <si>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</si>
  <si>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</si>
  <si>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</si>
  <si>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</si>
  <si>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</si>
  <si>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</si>
  <si>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</si>
  <si>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</si>
  <si>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</si>
  <si>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</si>
  <si>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</si>
  <si>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</si>
  <si>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</si>
  <si>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</si>
  <si>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</si>
  <si>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</si>
  <si>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</si>
  <si>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</si>
  <si>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</si>
  <si>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</si>
  <si>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</si>
  <si>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</si>
  <si>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</si>
  <si>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</si>
  <si>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</si>
  <si>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</si>
  <si>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</si>
  <si>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</si>
  <si>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</si>
  <si>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</si>
  <si>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</si>
  <si>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</si>
  <si>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</si>
  <si>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</si>
  <si>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</si>
  <si>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</si>
  <si>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</si>
  <si>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</si>
  <si>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</si>
  <si>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</si>
  <si>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</si>
  <si>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</si>
  <si>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</si>
  <si>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</si>
  <si>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</si>
  <si>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</si>
  <si>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</si>
  <si>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</si>
  <si>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</si>
  <si>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</si>
  <si>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</si>
  <si>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</si>
  <si>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</si>
  <si>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</si>
  <si>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</si>
  <si>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</si>
  <si>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</si>
  <si>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</si>
  <si>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</si>
  <si>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</si>
  <si>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Total of Agricultural Sector</t>
  </si>
  <si>
    <t>ABAP</t>
  </si>
  <si>
    <t xml:space="preserve">Babil Animal &amp; Vegetable Production </t>
  </si>
  <si>
    <t>Bulletin No (210)</t>
  </si>
  <si>
    <t>ISX Trading Indices of Monday 24/11/2025</t>
  </si>
  <si>
    <t>Monday 24/11/2025</t>
  </si>
  <si>
    <t>Iraq Stock Exchange not trading companies of Monday 24/11/2025</t>
  </si>
  <si>
    <t xml:space="preserve">OTC Platform Trading Bulletin No (210) </t>
  </si>
  <si>
    <t xml:space="preserve">Undisclosed Platform Companies Bulletin No (210) </t>
  </si>
  <si>
    <t>Second Platform Market Bulletin No (210)</t>
  </si>
  <si>
    <t xml:space="preserve">Regular Market Bulletin No (210) </t>
  </si>
  <si>
    <t>BSAN</t>
  </si>
  <si>
    <t>Al-Sanam Islamic Bank</t>
  </si>
  <si>
    <t>Trust International Islamic Bank</t>
  </si>
  <si>
    <t>BTRU</t>
  </si>
  <si>
    <t>Non Iraqis' Bulletin  Monday    Nov  24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</si>
  <si>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</si>
  <si>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</si>
  <si>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</si>
  <si>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</si>
  <si>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</si>
  <si>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</si>
  <si>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</si>
  <si>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Industry Sector</t>
  </si>
  <si>
    <t xml:space="preserve">AL- Kindi of Veterinary Vaccines </t>
  </si>
  <si>
    <t>Total Industry sector</t>
  </si>
  <si>
    <t>Non Iraqi Trading of Regular Market (Sell)</t>
  </si>
  <si>
    <t>Al-Mansour Bank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</si>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</sst>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65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5" xfId="1" applyFont="1" applyFill="1" applyBorder="1" applyAlignment="1">
      <alignment horizontal="center" vertical="center" wrapText="1"/>
    </xf>
    <xf numFmtId="0" fontId="6" fillId="4" borderId="166" xfId="1" applyFont="1" applyFill="1" applyBorder="1" applyAlignment="1">
      <alignment horizontal="center" vertical="center" wrapText="1"/>
    </xf>
    <xf numFmtId="3" fontId="6" fillId="4" borderId="166" xfId="1" applyNumberFormat="1" applyFont="1" applyFill="1" applyBorder="1" applyAlignment="1">
      <alignment horizontal="center" vertical="center" wrapText="1"/>
    </xf>
    <xf numFmtId="3" fontId="6" fillId="4" borderId="167" xfId="1" applyNumberFormat="1" applyFont="1" applyFill="1" applyBorder="1" applyAlignment="1">
      <alignment horizontal="center" vertical="center" wrapText="1"/>
    </xf>
    <xf numFmtId="0" fontId="8" fillId="0" borderId="149" xfId="0" applyFont="1" applyBorder="1" applyAlignment="1">
      <alignment horizontal="left" vertical="center"/>
    </xf>
    <xf numFmtId="0" fontId="8" fillId="0" borderId="149" xfId="0" applyFont="1" applyBorder="1" applyAlignment="1">
      <alignment horizontal="center" vertical="center"/>
    </xf>
    <xf numFmtId="165" fontId="80" fillId="0" borderId="149" xfId="0" applyNumberFormat="1" applyFont="1" applyBorder="1" applyAlignment="1">
      <alignment horizontal="center" vertical="center"/>
    </xf>
    <xf numFmtId="3" fontId="80" fillId="0" borderId="149" xfId="0" applyNumberFormat="1" applyFont="1" applyBorder="1" applyAlignment="1">
      <alignment horizontal="center" vertical="center"/>
    </xf>
    <xf numFmtId="0" fontId="8" fillId="0" borderId="168" xfId="1" applyFont="1" applyBorder="1" applyAlignment="1">
      <alignment vertical="center"/>
    </xf>
    <xf numFmtId="3" fontId="8" fillId="0" borderId="149" xfId="0" applyNumberFormat="1" applyFont="1" applyBorder="1" applyAlignment="1">
      <alignment horizontal="center" vertical="center"/>
    </xf>
    <xf numFmtId="0" fontId="8" fillId="59" borderId="149" xfId="1" applyFont="1" applyFill="1" applyBorder="1" applyAlignment="1">
      <alignment vertical="center"/>
    </xf>
    <xf numFmtId="3" fontId="8" fillId="59" borderId="149" xfId="0" applyNumberFormat="1" applyFont="1" applyFill="1" applyBorder="1" applyAlignment="1">
      <alignment horizontal="center" vertical="center"/>
    </xf>
    <xf numFmtId="0" fontId="8" fillId="3" borderId="163" xfId="0" applyFont="1" applyFill="1" applyBorder="1" applyAlignment="1">
      <alignment horizontal="center" vertical="center"/>
    </xf>
    <xf numFmtId="164" fontId="8" fillId="3" borderId="162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" fillId="0" borderId="161" xfId="1892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8" xfId="0" applyFont="1" applyFill="1" applyBorder="1" applyAlignment="1">
      <alignment vertical="center" wrapText="1"/>
    </xf>
    <xf numFmtId="0" fontId="84" fillId="60" borderId="168" xfId="0" applyFont="1" applyFill="1" applyBorder="1" applyAlignment="1">
      <alignment horizontal="center" vertical="center" wrapText="1"/>
    </xf>
    <xf numFmtId="1" fontId="86" fillId="4" borderId="168" xfId="1500" applyNumberFormat="1" applyFont="1" applyFill="1" applyBorder="1" applyAlignment="1">
      <alignment horizontal="center" vertical="center" wrapText="1"/>
    </xf>
    <xf numFmtId="167" fontId="86" fillId="60" borderId="168" xfId="1500" applyNumberFormat="1" applyFont="1" applyFill="1" applyBorder="1" applyAlignment="1">
      <alignment horizontal="center" vertical="center" wrapText="1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163" xfId="0" applyFont="1" applyBorder="1" applyAlignment="1">
      <alignment vertical="center"/>
    </xf>
    <xf numFmtId="0" fontId="79" fillId="0" borderId="161" xfId="0" applyFont="1" applyBorder="1"/>
    <xf numFmtId="167" fontId="84" fillId="0" borderId="68" xfId="1500" applyNumberFormat="1" applyFont="1" applyBorder="1" applyAlignment="1">
      <alignment vertical="center"/>
    </xf>
    <xf numFmtId="167" fontId="84" fillId="0" borderId="163" xfId="1500" applyNumberFormat="1" applyFont="1" applyBorder="1" applyAlignment="1">
      <alignment vertical="center"/>
    </xf>
    <xf numFmtId="167" fontId="79" fillId="0" borderId="161" xfId="1500" applyNumberFormat="1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8" xfId="0" applyFont="1" applyFill="1" applyBorder="1" applyAlignment="1">
      <alignment vertical="center" wrapText="1"/>
    </xf>
    <xf numFmtId="1" fontId="84" fillId="4" borderId="168" xfId="1500" applyNumberFormat="1" applyFont="1" applyFill="1" applyBorder="1" applyAlignment="1">
      <alignment horizontal="center" vertical="center" wrapText="1"/>
    </xf>
    <xf numFmtId="167" fontId="84" fillId="60" borderId="16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" fontId="84" fillId="0" borderId="163" xfId="1500" applyNumberFormat="1" applyFont="1" applyBorder="1" applyAlignment="1">
      <alignment horizontal="center" vertical="center"/>
    </xf>
    <xf numFmtId="167" fontId="78" fillId="0" borderId="0" xfId="1500" applyNumberFormat="1" applyFont="1"/>
    <xf numFmtId="0" fontId="86" fillId="4" borderId="68" xfId="0" applyFont="1" applyFill="1" applyBorder="1" applyAlignment="1">
      <alignment vertical="center" wrapText="1"/>
    </xf>
    <xf numFmtId="0" fontId="84" fillId="60" borderId="68" xfId="0" applyFont="1" applyFill="1" applyBorder="1" applyAlignment="1">
      <alignment horizontal="center" vertical="center" wrapText="1"/>
    </xf>
    <xf numFmtId="1" fontId="86" fillId="4" borderId="68" xfId="1500" applyNumberFormat="1" applyFont="1" applyFill="1" applyBorder="1" applyAlignment="1">
      <alignment horizontal="center" vertical="center" wrapText="1"/>
    </xf>
    <xf numFmtId="167" fontId="86" fillId="60" borderId="68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0" fontId="92" fillId="0" borderId="0" xfId="0" applyFont="1"/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61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2" fontId="76" fillId="3" borderId="163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1" xfId="0" applyNumberFormat="1" applyFont="1" applyFill="1" applyBorder="1" applyAlignment="1">
      <alignment horizontal="center"/>
    </xf>
    <xf numFmtId="0" fontId="8" fillId="3" borderId="163" xfId="0" applyFont="1" applyFill="1" applyBorder="1" applyAlignment="1">
      <alignment horizontal="left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163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61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4" xfId="0" applyFont="1" applyBorder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61" xfId="0" applyFont="1" applyBorder="1" applyAlignment="1">
      <alignment horizontal="center" vertical="center"/>
    </xf>
    <xf numFmtId="164" fontId="8" fillId="0" borderId="156" xfId="0" applyNumberFormat="1" applyFont="1" applyBorder="1" applyAlignment="1">
      <alignment horizontal="center" vertical="center"/>
    </xf>
    <xf numFmtId="164" fontId="8" fillId="0" borderId="161" xfId="0" applyNumberFormat="1" applyFont="1" applyBorder="1" applyAlignment="1">
      <alignment horizontal="center" vertical="center"/>
    </xf>
    <xf numFmtId="0" fontId="8" fillId="59" borderId="156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61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167" fontId="84" fillId="0" borderId="163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61" xfId="1500" applyNumberFormat="1" applyFont="1" applyBorder="1" applyAlignment="1">
      <alignment horizontal="center" vertical="center"/>
    </xf>
    <xf numFmtId="167" fontId="84" fillId="0" borderId="163" xfId="1500" applyNumberFormat="1" applyFont="1" applyBorder="1" applyAlignment="1">
      <alignment horizontal="left" vertical="center"/>
    </xf>
    <xf numFmtId="167" fontId="84" fillId="0" borderId="161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63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61" xfId="0" applyFont="1" applyBorder="1" applyAlignment="1">
      <alignment horizontal="center" vertical="center"/>
    </xf>
    <xf numFmtId="0" fontId="84" fillId="0" borderId="163" xfId="0" applyFont="1" applyBorder="1" applyAlignment="1">
      <alignment horizontal="left" vertical="center"/>
    </xf>
    <xf numFmtId="0" fontId="84" fillId="0" borderId="161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1472046</xdr:colOff>
      <xdr:row>0</xdr:row>
      <xdr:rowOff>0</xdr:rowOff>
    </xdr:from>
    <xdr:to>
      <xdr:col>13</xdr:col>
      <xdr:colOff>2473330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91455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43294</xdr:rowOff>
    </xdr:from>
    <xdr:to>
      <xdr:col>7</xdr:col>
      <xdr:colOff>147205</xdr:colOff>
      <xdr:row>21</xdr:row>
      <xdr:rowOff>493567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CBE732-CA2B-FCD6-7411-B2454A4D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7" y="5541817"/>
          <a:ext cx="6208568" cy="3307773"/>
        </a:xfrm>
        <a:prstGeom prst="rect">
          <a:avLst/>
        </a:prstGeom>
      </xdr:spPr>
    </xdr:pic>
    <xdr:clientData/>
  </xdr:twoCellAnchor>
  <xdr:twoCellAnchor editAs="oneCell">
    <xdr:from>
      <xdr:col>7</xdr:col>
      <xdr:colOff>155864</xdr:colOff>
      <xdr:row>16</xdr:row>
      <xdr:rowOff>43296</xdr:rowOff>
    </xdr:from>
    <xdr:to>
      <xdr:col>13</xdr:col>
      <xdr:colOff>2467841</xdr:colOff>
      <xdr:row>21</xdr:row>
      <xdr:rowOff>493568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42AC591-B586-5A8C-1769-C3A94D14C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37614" y="5541819"/>
          <a:ext cx="5749636" cy="3307772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51955</xdr:colOff>
      <xdr:row>7</xdr:row>
      <xdr:rowOff>8659</xdr:rowOff>
    </xdr:from>
    <xdr:to>
      <xdr:col>13</xdr:col>
      <xdr:colOff>2467841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226E6D3-E622-BE09-F83F-0FE26E0F7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3" y="2701636"/>
          <a:ext cx="3454977" cy="24938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28</xdr:row>
      <xdr:rowOff>8282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87EE20-347C-8DB8-7B61-7D8E22F1A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194891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1466022</xdr:colOff>
      <xdr:row>28</xdr:row>
      <xdr:rowOff>8190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2A390E-C91E-46AD-0F55-D017269F4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10370" cy="2194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63</xdr:row>
      <xdr:rowOff>8549</xdr:rowOff>
    </xdr:from>
    <xdr:to>
      <xdr:col>13</xdr:col>
      <xdr:colOff>1536868</xdr:colOff>
      <xdr:row>63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47</xdr:row>
      <xdr:rowOff>14656</xdr:rowOff>
    </xdr:from>
    <xdr:to>
      <xdr:col>13</xdr:col>
      <xdr:colOff>1524048</xdr:colOff>
      <xdr:row>47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28576</xdr:colOff>
      <xdr:row>0</xdr:row>
      <xdr:rowOff>1</xdr:rowOff>
    </xdr:from>
    <xdr:to>
      <xdr:col>5</xdr:col>
      <xdr:colOff>1171576</xdr:colOff>
      <xdr:row>4</xdr:row>
      <xdr:rowOff>251070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55E8262-5F58-47E7-B5F6-DDDA4C4ED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5026" y="1"/>
          <a:ext cx="1143000" cy="1136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1254125</xdr:colOff>
      <xdr:row>0</xdr:row>
      <xdr:rowOff>0</xdr:rowOff>
    </xdr:from>
    <xdr:to>
      <xdr:col>5</xdr:col>
      <xdr:colOff>1173162</xdr:colOff>
      <xdr:row>5</xdr:row>
      <xdr:rowOff>153541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F08ABD01-B26E-4366-867C-14D7E2F1E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9938" y="0"/>
          <a:ext cx="1204912" cy="1304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R15" sqref="R15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0" t="s">
        <v>0</v>
      </c>
      <c r="C1" s="201"/>
      <c r="D1" s="202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03" t="s">
        <v>300</v>
      </c>
      <c r="C2" s="204"/>
      <c r="D2" s="205"/>
      <c r="E2" s="206"/>
      <c r="F2" s="207"/>
      <c r="G2" s="207"/>
      <c r="H2" s="207"/>
      <c r="I2" s="207"/>
      <c r="J2" s="207"/>
      <c r="K2" s="208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9" t="s">
        <v>301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1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12" t="s">
        <v>78</v>
      </c>
      <c r="C6" s="213"/>
      <c r="D6" s="214">
        <f>'Bullient '!M82+OTC!H9</f>
        <v>3271840600</v>
      </c>
      <c r="E6" s="215"/>
      <c r="F6" s="28"/>
      <c r="G6" s="212" t="s">
        <v>79</v>
      </c>
      <c r="H6" s="213"/>
      <c r="I6" s="214">
        <f>'Bullient '!N82+OTC!I9</f>
        <v>1447349288.9199998</v>
      </c>
      <c r="J6" s="215"/>
      <c r="K6" s="29"/>
      <c r="L6" s="212" t="s">
        <v>8</v>
      </c>
      <c r="M6" s="213"/>
      <c r="N6" s="30">
        <f>'Bullient '!L82+OTC!G9</f>
        <v>1089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94"/>
      <c r="L7" s="195"/>
      <c r="M7" s="196"/>
      <c r="N7" s="33"/>
    </row>
    <row r="8" spans="2:16" ht="24.95" customHeight="1">
      <c r="B8" s="197" t="s">
        <v>1</v>
      </c>
      <c r="C8" s="198"/>
      <c r="D8" s="199"/>
      <c r="E8" s="34">
        <v>952.72</v>
      </c>
      <c r="F8" s="35"/>
      <c r="G8" s="197" t="s">
        <v>5</v>
      </c>
      <c r="H8" s="198"/>
      <c r="I8" s="199"/>
      <c r="J8" s="34">
        <v>1179.6500000000001</v>
      </c>
      <c r="K8" s="193"/>
      <c r="L8" s="188"/>
      <c r="M8" s="189"/>
      <c r="N8" s="23"/>
    </row>
    <row r="9" spans="2:16" ht="24.95" customHeight="1">
      <c r="B9" s="197" t="s">
        <v>2</v>
      </c>
      <c r="C9" s="198"/>
      <c r="D9" s="199"/>
      <c r="E9" s="34">
        <v>957.04</v>
      </c>
      <c r="F9" s="36"/>
      <c r="G9" s="197" t="s">
        <v>6</v>
      </c>
      <c r="H9" s="198"/>
      <c r="I9" s="199"/>
      <c r="J9" s="34">
        <v>1185.6400000000001</v>
      </c>
      <c r="K9" s="193"/>
      <c r="L9" s="188"/>
      <c r="M9" s="189"/>
      <c r="N9" s="23"/>
      <c r="O9" s="37"/>
    </row>
    <row r="10" spans="2:16" ht="24.95" customHeight="1">
      <c r="B10" s="190" t="s">
        <v>3</v>
      </c>
      <c r="C10" s="191"/>
      <c r="D10" s="192"/>
      <c r="E10" s="140">
        <f>((E8/E9)-1)*100</f>
        <v>-0.45139179135668117</v>
      </c>
      <c r="F10" s="36"/>
      <c r="G10" s="190" t="s">
        <v>3</v>
      </c>
      <c r="H10" s="191"/>
      <c r="I10" s="192"/>
      <c r="J10" s="140">
        <f>((J8/J9)-1)*100</f>
        <v>-0.50521237475118497</v>
      </c>
      <c r="K10" s="193"/>
      <c r="L10" s="188"/>
      <c r="M10" s="189"/>
      <c r="N10" s="23"/>
    </row>
    <row r="11" spans="2:16" ht="24.95" customHeight="1">
      <c r="B11" s="190" t="s">
        <v>4</v>
      </c>
      <c r="C11" s="191"/>
      <c r="D11" s="192"/>
      <c r="E11" s="140">
        <f>E8-E9</f>
        <v>-4.3199999999999363</v>
      </c>
      <c r="F11" s="26"/>
      <c r="G11" s="190" t="s">
        <v>4</v>
      </c>
      <c r="H11" s="191"/>
      <c r="I11" s="192"/>
      <c r="J11" s="140">
        <f>J8-J9</f>
        <v>-5.9900000000000091</v>
      </c>
      <c r="K11" s="193"/>
      <c r="L11" s="188"/>
      <c r="M11" s="189"/>
      <c r="N11" s="23"/>
      <c r="O11" s="37"/>
    </row>
    <row r="12" spans="2:16" ht="24.95" customHeight="1">
      <c r="B12" s="38"/>
      <c r="C12" s="39"/>
      <c r="D12" s="38"/>
      <c r="E12" s="184"/>
      <c r="F12" s="185"/>
      <c r="G12" s="186"/>
      <c r="H12" s="40"/>
      <c r="I12" s="40"/>
      <c r="J12" s="41"/>
      <c r="K12" s="187"/>
      <c r="L12" s="188"/>
      <c r="M12" s="189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42</v>
      </c>
      <c r="I13" s="44" t="s">
        <v>80</v>
      </c>
      <c r="J13" s="43">
        <v>9</v>
      </c>
      <c r="K13" s="193"/>
      <c r="L13" s="188"/>
      <c r="M13" s="189"/>
      <c r="N13" s="23"/>
      <c r="O13" s="37"/>
      <c r="P13" s="37"/>
    </row>
    <row r="14" spans="2:16" ht="24.95" customHeight="1">
      <c r="B14" s="42" t="s">
        <v>84</v>
      </c>
      <c r="C14" s="43">
        <v>42</v>
      </c>
      <c r="D14" s="44" t="s">
        <v>80</v>
      </c>
      <c r="E14" s="43">
        <v>1</v>
      </c>
      <c r="F14" s="35"/>
      <c r="G14" s="218" t="s">
        <v>82</v>
      </c>
      <c r="H14" s="219"/>
      <c r="I14" s="220"/>
      <c r="J14" s="43">
        <v>10</v>
      </c>
      <c r="K14" s="193"/>
      <c r="L14" s="188"/>
      <c r="M14" s="189"/>
      <c r="N14" s="23"/>
      <c r="O14" s="37"/>
      <c r="P14" s="37"/>
    </row>
    <row r="15" spans="2:16" ht="24.95" customHeight="1">
      <c r="B15" s="190" t="s">
        <v>99</v>
      </c>
      <c r="C15" s="191" t="s">
        <v>10</v>
      </c>
      <c r="D15" s="192" t="s">
        <v>10</v>
      </c>
      <c r="E15" s="43">
        <v>7</v>
      </c>
      <c r="F15" s="26"/>
      <c r="G15" s="221" t="s">
        <v>83</v>
      </c>
      <c r="H15" s="222"/>
      <c r="I15" s="223"/>
      <c r="J15" s="43">
        <v>17</v>
      </c>
      <c r="K15" s="193"/>
      <c r="L15" s="188"/>
      <c r="M15" s="189"/>
      <c r="N15" s="31"/>
      <c r="O15" s="37"/>
    </row>
    <row r="16" spans="2:16" ht="24.95" customHeight="1">
      <c r="B16" s="190" t="s">
        <v>81</v>
      </c>
      <c r="C16" s="191" t="s">
        <v>11</v>
      </c>
      <c r="D16" s="192" t="s">
        <v>11</v>
      </c>
      <c r="E16" s="46">
        <v>13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51.75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54.75" customHeight="1">
      <c r="B21" s="23"/>
      <c r="C21" s="23"/>
      <c r="D21" s="23"/>
      <c r="E21" s="23"/>
      <c r="F21" s="23"/>
      <c r="G21" s="23"/>
      <c r="H21" s="123"/>
      <c r="I21" s="23"/>
      <c r="J21" s="23"/>
      <c r="K21" s="23"/>
      <c r="L21" s="23"/>
      <c r="M21" s="23"/>
      <c r="N21" s="23"/>
      <c r="O21" s="37"/>
    </row>
    <row r="22" spans="1:15" ht="39.950000000000003" customHeight="1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5" ht="18.75" customHeight="1">
      <c r="A23" s="216" t="s">
        <v>12</v>
      </c>
      <c r="B23" s="217"/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/>
      <c r="N23" s="217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P25" sqref="P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33" t="s">
        <v>76</v>
      </c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</row>
    <row r="3" spans="1:14" ht="24.75" customHeight="1">
      <c r="A3" s="47"/>
      <c r="B3" s="47"/>
      <c r="C3" s="234" t="s">
        <v>302</v>
      </c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</row>
    <row r="4" spans="1:14" ht="21">
      <c r="A4" s="47"/>
      <c r="B4" s="47"/>
      <c r="C4" s="235" t="s">
        <v>13</v>
      </c>
      <c r="D4" s="235"/>
      <c r="E4" s="235"/>
      <c r="F4" s="235"/>
      <c r="G4" s="52"/>
      <c r="H4" s="52"/>
      <c r="I4" s="235" t="s">
        <v>14</v>
      </c>
      <c r="J4" s="235"/>
      <c r="K4" s="235"/>
      <c r="L4" s="235"/>
      <c r="M4" s="235"/>
      <c r="N4" s="235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36" t="s">
        <v>15</v>
      </c>
      <c r="J5" s="237"/>
      <c r="K5" s="238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170</v>
      </c>
      <c r="D6" s="60">
        <v>16.72</v>
      </c>
      <c r="E6" s="61">
        <v>14.99</v>
      </c>
      <c r="F6" s="62">
        <v>18334</v>
      </c>
      <c r="G6" s="63"/>
      <c r="H6" s="63"/>
      <c r="I6" s="224" t="s">
        <v>143</v>
      </c>
      <c r="J6" s="225" t="s">
        <v>143</v>
      </c>
      <c r="K6" s="226" t="s">
        <v>143</v>
      </c>
      <c r="L6" s="60">
        <v>1.9</v>
      </c>
      <c r="M6" s="64">
        <v>-5</v>
      </c>
      <c r="N6" s="62">
        <v>1999776</v>
      </c>
    </row>
    <row r="7" spans="1:14" s="65" customFormat="1" ht="17.100000000000001" customHeight="1">
      <c r="A7" s="47"/>
      <c r="B7" s="47"/>
      <c r="C7" s="59" t="s">
        <v>299</v>
      </c>
      <c r="D7" s="60">
        <v>8.33</v>
      </c>
      <c r="E7" s="61">
        <v>14.9</v>
      </c>
      <c r="F7" s="62">
        <v>812286</v>
      </c>
      <c r="G7" s="47"/>
      <c r="H7" s="63"/>
      <c r="I7" s="224" t="s">
        <v>280</v>
      </c>
      <c r="J7" s="227" t="s">
        <v>280</v>
      </c>
      <c r="K7" s="228" t="s">
        <v>280</v>
      </c>
      <c r="L7" s="60">
        <v>0.65</v>
      </c>
      <c r="M7" s="64">
        <v>-4.41</v>
      </c>
      <c r="N7" s="62">
        <v>3522500</v>
      </c>
    </row>
    <row r="8" spans="1:14" s="65" customFormat="1" ht="17.100000000000001" customHeight="1">
      <c r="A8" s="47"/>
      <c r="B8" s="47"/>
      <c r="C8" s="59" t="s">
        <v>33</v>
      </c>
      <c r="D8" s="60">
        <v>2.2999999999999998</v>
      </c>
      <c r="E8" s="61">
        <v>6.48</v>
      </c>
      <c r="F8" s="62">
        <v>11090940</v>
      </c>
      <c r="G8" s="47"/>
      <c r="H8" s="63"/>
      <c r="I8" s="224" t="s">
        <v>212</v>
      </c>
      <c r="J8" s="227" t="s">
        <v>212</v>
      </c>
      <c r="K8" s="228" t="s">
        <v>212</v>
      </c>
      <c r="L8" s="60">
        <v>3.84</v>
      </c>
      <c r="M8" s="64">
        <v>-4.0000000000000036</v>
      </c>
      <c r="N8" s="62">
        <v>5117494</v>
      </c>
    </row>
    <row r="9" spans="1:14" s="65" customFormat="1" ht="17.100000000000001" customHeight="1">
      <c r="A9" s="47"/>
      <c r="B9" s="47"/>
      <c r="C9" s="59" t="s">
        <v>266</v>
      </c>
      <c r="D9" s="60">
        <v>0.3</v>
      </c>
      <c r="E9" s="61">
        <v>3.45</v>
      </c>
      <c r="F9" s="62">
        <v>10000</v>
      </c>
      <c r="G9" s="47"/>
      <c r="H9" s="63"/>
      <c r="I9" s="224" t="s">
        <v>256</v>
      </c>
      <c r="J9" s="227" t="s">
        <v>256</v>
      </c>
      <c r="K9" s="228" t="s">
        <v>256</v>
      </c>
      <c r="L9" s="60">
        <v>0.28000000000000003</v>
      </c>
      <c r="M9" s="64">
        <v>-3.45</v>
      </c>
      <c r="N9" s="62">
        <v>130501000</v>
      </c>
    </row>
    <row r="10" spans="1:14" s="65" customFormat="1" ht="17.100000000000001" customHeight="1">
      <c r="A10" s="47"/>
      <c r="B10" s="47"/>
      <c r="C10" s="59" t="s">
        <v>165</v>
      </c>
      <c r="D10" s="60">
        <v>2.1</v>
      </c>
      <c r="E10" s="61">
        <v>2.44</v>
      </c>
      <c r="F10" s="62">
        <v>1400000</v>
      </c>
      <c r="G10" s="47"/>
      <c r="H10" s="66"/>
      <c r="I10" s="224" t="s">
        <v>167</v>
      </c>
      <c r="J10" s="227" t="s">
        <v>167</v>
      </c>
      <c r="K10" s="228" t="s">
        <v>167</v>
      </c>
      <c r="L10" s="60">
        <v>0.68</v>
      </c>
      <c r="M10" s="64">
        <v>-2.86</v>
      </c>
      <c r="N10" s="62">
        <v>6285000</v>
      </c>
    </row>
    <row r="11" spans="1:14" s="65" customFormat="1" ht="29.25" customHeight="1">
      <c r="A11" s="47"/>
      <c r="B11" s="47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spans="1:14" s="65" customFormat="1" ht="22.5" customHeight="1">
      <c r="A12" s="47"/>
      <c r="B12" s="47"/>
      <c r="C12" s="233" t="s">
        <v>77</v>
      </c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32" t="s">
        <v>18</v>
      </c>
      <c r="D14" s="232"/>
      <c r="E14" s="232"/>
      <c r="F14" s="232"/>
      <c r="G14" s="67"/>
      <c r="H14" s="68"/>
      <c r="I14" s="232" t="s">
        <v>7</v>
      </c>
      <c r="J14" s="232"/>
      <c r="K14" s="232"/>
      <c r="L14" s="232"/>
      <c r="M14" s="232"/>
      <c r="N14" s="232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29" t="s">
        <v>15</v>
      </c>
      <c r="J15" s="230" t="s">
        <v>19</v>
      </c>
      <c r="K15" s="231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278</v>
      </c>
      <c r="D16" s="60">
        <v>0.17</v>
      </c>
      <c r="E16" s="71">
        <v>0</v>
      </c>
      <c r="F16" s="62">
        <v>2200025000</v>
      </c>
      <c r="G16" s="63"/>
      <c r="H16" s="72"/>
      <c r="I16" s="239" t="s">
        <v>278</v>
      </c>
      <c r="J16" s="240" t="s">
        <v>278</v>
      </c>
      <c r="K16" s="241" t="s">
        <v>278</v>
      </c>
      <c r="L16" s="60">
        <v>0.17</v>
      </c>
      <c r="M16" s="84">
        <v>0</v>
      </c>
      <c r="N16" s="62">
        <v>374004250</v>
      </c>
    </row>
    <row r="17" spans="1:14" ht="17.100000000000001" customHeight="1">
      <c r="A17" s="47"/>
      <c r="B17" s="47"/>
      <c r="C17" s="59" t="s">
        <v>226</v>
      </c>
      <c r="D17" s="60">
        <v>0.11</v>
      </c>
      <c r="E17" s="71">
        <v>0</v>
      </c>
      <c r="F17" s="62">
        <v>562500000</v>
      </c>
      <c r="G17" s="63"/>
      <c r="H17" s="72"/>
      <c r="I17" s="239" t="s">
        <v>183</v>
      </c>
      <c r="J17" s="240" t="s">
        <v>183</v>
      </c>
      <c r="K17" s="241" t="s">
        <v>183</v>
      </c>
      <c r="L17" s="60">
        <v>5.07</v>
      </c>
      <c r="M17" s="84">
        <v>-1.36</v>
      </c>
      <c r="N17" s="62">
        <v>349787693.08999997</v>
      </c>
    </row>
    <row r="18" spans="1:14" ht="17.100000000000001" customHeight="1">
      <c r="A18" s="47"/>
      <c r="B18" s="47"/>
      <c r="C18" s="59" t="s">
        <v>256</v>
      </c>
      <c r="D18" s="60">
        <v>0.28000000000000003</v>
      </c>
      <c r="E18" s="71">
        <v>-3.45</v>
      </c>
      <c r="F18" s="62">
        <v>130501000</v>
      </c>
      <c r="G18" s="63"/>
      <c r="H18" s="72"/>
      <c r="I18" s="239" t="s">
        <v>101</v>
      </c>
      <c r="J18" s="240" t="s">
        <v>101</v>
      </c>
      <c r="K18" s="241" t="s">
        <v>101</v>
      </c>
      <c r="L18" s="95">
        <v>1.99</v>
      </c>
      <c r="M18" s="96">
        <v>-0.5</v>
      </c>
      <c r="N18" s="98">
        <v>145701418.11000001</v>
      </c>
    </row>
    <row r="19" spans="1:14" ht="17.100000000000001" customHeight="1">
      <c r="A19" s="47"/>
      <c r="B19" s="47"/>
      <c r="C19" s="59" t="s">
        <v>101</v>
      </c>
      <c r="D19" s="60">
        <v>1.99</v>
      </c>
      <c r="E19" s="71">
        <v>-0.5</v>
      </c>
      <c r="F19" s="62">
        <v>73182323</v>
      </c>
      <c r="G19" s="63"/>
      <c r="H19" s="72"/>
      <c r="I19" s="239" t="s">
        <v>161</v>
      </c>
      <c r="J19" s="240" t="s">
        <v>161</v>
      </c>
      <c r="K19" s="241" t="s">
        <v>161</v>
      </c>
      <c r="L19" s="60">
        <v>12.98</v>
      </c>
      <c r="M19" s="84">
        <v>-1.29</v>
      </c>
      <c r="N19" s="62">
        <v>137931328.47999999</v>
      </c>
    </row>
    <row r="20" spans="1:14" ht="16.5" customHeight="1">
      <c r="A20" s="47"/>
      <c r="B20" s="47"/>
      <c r="C20" s="59" t="s">
        <v>183</v>
      </c>
      <c r="D20" s="60">
        <v>5.07</v>
      </c>
      <c r="E20" s="71">
        <v>-1.36</v>
      </c>
      <c r="F20" s="62">
        <v>68965297</v>
      </c>
      <c r="G20" s="73"/>
      <c r="H20" s="73"/>
      <c r="I20" s="239" t="s">
        <v>288</v>
      </c>
      <c r="J20" s="240" t="s">
        <v>288</v>
      </c>
      <c r="K20" s="241" t="s">
        <v>288</v>
      </c>
      <c r="L20" s="60">
        <v>3.57</v>
      </c>
      <c r="M20" s="84">
        <v>1.1299999999999999</v>
      </c>
      <c r="N20" s="62">
        <v>130868463.38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6"/>
  <sheetViews>
    <sheetView tabSelected="1" topLeftCell="A61" zoomScale="145" zoomScaleNormal="145" workbookViewId="0">
      <selection activeCell="D74" sqref="D74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75" t="s">
        <v>307</v>
      </c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7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78" t="s">
        <v>29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80"/>
    </row>
    <row r="4" spans="1:14" ht="12" customHeight="1">
      <c r="A4" s="82"/>
      <c r="B4" s="59" t="s">
        <v>224</v>
      </c>
      <c r="C4" s="83" t="s">
        <v>225</v>
      </c>
      <c r="D4" s="60">
        <v>0.26</v>
      </c>
      <c r="E4" s="60">
        <v>0.26</v>
      </c>
      <c r="F4" s="60">
        <v>0.26</v>
      </c>
      <c r="G4" s="60">
        <v>0.26</v>
      </c>
      <c r="H4" s="60">
        <v>0.26</v>
      </c>
      <c r="I4" s="60">
        <v>0.26</v>
      </c>
      <c r="J4" s="60">
        <v>0.26</v>
      </c>
      <c r="K4" s="84">
        <v>0</v>
      </c>
      <c r="L4" s="85">
        <v>8</v>
      </c>
      <c r="M4" s="62">
        <v>13015000</v>
      </c>
      <c r="N4" s="62">
        <v>3383900</v>
      </c>
    </row>
    <row r="5" spans="1:14" ht="12" customHeight="1">
      <c r="A5" s="82"/>
      <c r="B5" s="59" t="s">
        <v>288</v>
      </c>
      <c r="C5" s="83" t="s">
        <v>289</v>
      </c>
      <c r="D5" s="60">
        <v>3.53</v>
      </c>
      <c r="E5" s="60">
        <v>3.57</v>
      </c>
      <c r="F5" s="60">
        <v>3.47</v>
      </c>
      <c r="G5" s="60">
        <v>3.5</v>
      </c>
      <c r="H5" s="60">
        <v>3.56</v>
      </c>
      <c r="I5" s="60">
        <v>3.57</v>
      </c>
      <c r="J5" s="60">
        <v>3.53</v>
      </c>
      <c r="K5" s="84">
        <v>1.1299999999999999</v>
      </c>
      <c r="L5" s="85">
        <v>140</v>
      </c>
      <c r="M5" s="62">
        <v>37422202</v>
      </c>
      <c r="N5" s="62">
        <v>130868463.38</v>
      </c>
    </row>
    <row r="6" spans="1:14" ht="12" customHeight="1">
      <c r="A6" s="82"/>
      <c r="B6" s="59" t="s">
        <v>167</v>
      </c>
      <c r="C6" s="83" t="s">
        <v>168</v>
      </c>
      <c r="D6" s="60">
        <v>0.69</v>
      </c>
      <c r="E6" s="60">
        <v>0.69</v>
      </c>
      <c r="F6" s="60">
        <v>0.68</v>
      </c>
      <c r="G6" s="60">
        <v>0.68</v>
      </c>
      <c r="H6" s="60">
        <v>0.7</v>
      </c>
      <c r="I6" s="60">
        <v>0.68</v>
      </c>
      <c r="J6" s="60">
        <v>0.7</v>
      </c>
      <c r="K6" s="84">
        <v>-2.86</v>
      </c>
      <c r="L6" s="85">
        <v>9</v>
      </c>
      <c r="M6" s="62">
        <v>6285000</v>
      </c>
      <c r="N6" s="62">
        <v>4286650</v>
      </c>
    </row>
    <row r="7" spans="1:14" ht="12" customHeight="1">
      <c r="A7" s="82"/>
      <c r="B7" s="59" t="s">
        <v>266</v>
      </c>
      <c r="C7" s="83" t="s">
        <v>267</v>
      </c>
      <c r="D7" s="60">
        <v>0.3</v>
      </c>
      <c r="E7" s="60">
        <v>0.3</v>
      </c>
      <c r="F7" s="60">
        <v>0.3</v>
      </c>
      <c r="G7" s="60">
        <v>0.3</v>
      </c>
      <c r="H7" s="60">
        <v>0.28999999999999998</v>
      </c>
      <c r="I7" s="60">
        <v>0.3</v>
      </c>
      <c r="J7" s="60">
        <v>0.28999999999999998</v>
      </c>
      <c r="K7" s="84">
        <v>3.45</v>
      </c>
      <c r="L7" s="85">
        <v>1</v>
      </c>
      <c r="M7" s="62">
        <v>10000</v>
      </c>
      <c r="N7" s="62">
        <v>3000</v>
      </c>
    </row>
    <row r="8" spans="1:14" ht="12" customHeight="1">
      <c r="A8" s="82"/>
      <c r="B8" s="59" t="s">
        <v>256</v>
      </c>
      <c r="C8" s="83" t="s">
        <v>257</v>
      </c>
      <c r="D8" s="60">
        <v>0.28999999999999998</v>
      </c>
      <c r="E8" s="60">
        <v>0.28999999999999998</v>
      </c>
      <c r="F8" s="60">
        <v>0.28000000000000003</v>
      </c>
      <c r="G8" s="60">
        <v>0.28000000000000003</v>
      </c>
      <c r="H8" s="60">
        <v>0.28999999999999998</v>
      </c>
      <c r="I8" s="60">
        <v>0.28000000000000003</v>
      </c>
      <c r="J8" s="60">
        <v>0.28999999999999998</v>
      </c>
      <c r="K8" s="84">
        <v>-3.45</v>
      </c>
      <c r="L8" s="85">
        <v>13</v>
      </c>
      <c r="M8" s="62">
        <v>130501000</v>
      </c>
      <c r="N8" s="62">
        <v>36545290</v>
      </c>
    </row>
    <row r="9" spans="1:14" ht="12" customHeight="1">
      <c r="A9" s="82"/>
      <c r="B9" s="59" t="s">
        <v>293</v>
      </c>
      <c r="C9" s="83" t="s">
        <v>294</v>
      </c>
      <c r="D9" s="60">
        <v>0.21</v>
      </c>
      <c r="E9" s="60">
        <v>0.21</v>
      </c>
      <c r="F9" s="60">
        <v>0.21</v>
      </c>
      <c r="G9" s="60">
        <v>0.21</v>
      </c>
      <c r="H9" s="60">
        <v>0.21</v>
      </c>
      <c r="I9" s="60">
        <v>0.21</v>
      </c>
      <c r="J9" s="60">
        <v>0.21</v>
      </c>
      <c r="K9" s="84">
        <v>0</v>
      </c>
      <c r="L9" s="85">
        <v>1</v>
      </c>
      <c r="M9" s="62">
        <v>2900000</v>
      </c>
      <c r="N9" s="62">
        <v>609000</v>
      </c>
    </row>
    <row r="10" spans="1:14" ht="12" customHeight="1">
      <c r="A10" s="82"/>
      <c r="B10" s="59" t="s">
        <v>218</v>
      </c>
      <c r="C10" s="83" t="s">
        <v>219</v>
      </c>
      <c r="D10" s="60">
        <v>0.06</v>
      </c>
      <c r="E10" s="60">
        <v>0.06</v>
      </c>
      <c r="F10" s="60">
        <v>0.06</v>
      </c>
      <c r="G10" s="60">
        <v>0.06</v>
      </c>
      <c r="H10" s="60">
        <v>0.06</v>
      </c>
      <c r="I10" s="60">
        <v>0.06</v>
      </c>
      <c r="J10" s="60">
        <v>0.06</v>
      </c>
      <c r="K10" s="84">
        <v>0</v>
      </c>
      <c r="L10" s="85">
        <v>2</v>
      </c>
      <c r="M10" s="62">
        <v>100828</v>
      </c>
      <c r="N10" s="62">
        <v>6049.68</v>
      </c>
    </row>
    <row r="11" spans="1:14" ht="12" customHeight="1">
      <c r="A11" s="82"/>
      <c r="B11" s="59" t="s">
        <v>108</v>
      </c>
      <c r="C11" s="83" t="s">
        <v>90</v>
      </c>
      <c r="D11" s="60">
        <v>0.15</v>
      </c>
      <c r="E11" s="60">
        <v>0.15</v>
      </c>
      <c r="F11" s="60">
        <v>0.15</v>
      </c>
      <c r="G11" s="60">
        <v>0.15</v>
      </c>
      <c r="H11" s="60">
        <v>0.15</v>
      </c>
      <c r="I11" s="60">
        <v>0.15</v>
      </c>
      <c r="J11" s="60">
        <v>0.15</v>
      </c>
      <c r="K11" s="84">
        <v>0</v>
      </c>
      <c r="L11" s="85">
        <v>8</v>
      </c>
      <c r="M11" s="62">
        <v>45015000</v>
      </c>
      <c r="N11" s="62">
        <v>6752250</v>
      </c>
    </row>
    <row r="12" spans="1:14" ht="12" customHeight="1">
      <c r="A12" s="82"/>
      <c r="B12" s="59" t="s">
        <v>101</v>
      </c>
      <c r="C12" s="83" t="s">
        <v>100</v>
      </c>
      <c r="D12" s="60">
        <v>2</v>
      </c>
      <c r="E12" s="60">
        <v>2</v>
      </c>
      <c r="F12" s="60">
        <v>1.98</v>
      </c>
      <c r="G12" s="60">
        <v>1.99</v>
      </c>
      <c r="H12" s="60">
        <v>2.0099999999999998</v>
      </c>
      <c r="I12" s="60">
        <v>1.99</v>
      </c>
      <c r="J12" s="60">
        <v>2</v>
      </c>
      <c r="K12" s="84">
        <v>-0.5</v>
      </c>
      <c r="L12" s="85">
        <v>152</v>
      </c>
      <c r="M12" s="62">
        <v>73182323</v>
      </c>
      <c r="N12" s="62">
        <v>145701418.11000001</v>
      </c>
    </row>
    <row r="13" spans="1:14" ht="12" customHeight="1">
      <c r="A13" s="82"/>
      <c r="B13" s="59" t="s">
        <v>113</v>
      </c>
      <c r="C13" s="83" t="s">
        <v>114</v>
      </c>
      <c r="D13" s="60">
        <v>4.6900000000000004</v>
      </c>
      <c r="E13" s="60">
        <v>4.7</v>
      </c>
      <c r="F13" s="60">
        <v>4.66</v>
      </c>
      <c r="G13" s="60">
        <v>4.67</v>
      </c>
      <c r="H13" s="60">
        <v>4.7</v>
      </c>
      <c r="I13" s="60">
        <v>4.7</v>
      </c>
      <c r="J13" s="60">
        <v>4.7</v>
      </c>
      <c r="K13" s="84">
        <v>0</v>
      </c>
      <c r="L13" s="85">
        <v>25</v>
      </c>
      <c r="M13" s="62">
        <v>7603209</v>
      </c>
      <c r="N13" s="62">
        <v>35533413.289999999</v>
      </c>
    </row>
    <row r="14" spans="1:14" ht="12" customHeight="1">
      <c r="A14" s="82"/>
      <c r="B14" s="281" t="s">
        <v>110</v>
      </c>
      <c r="C14" s="282"/>
      <c r="D14" s="283"/>
      <c r="E14" s="284"/>
      <c r="F14" s="284"/>
      <c r="G14" s="284"/>
      <c r="H14" s="284"/>
      <c r="I14" s="284"/>
      <c r="J14" s="284"/>
      <c r="K14" s="285"/>
      <c r="L14" s="86">
        <f>SUM(L4:L13)</f>
        <v>359</v>
      </c>
      <c r="M14" s="86">
        <f>SUM(M4:M13)</f>
        <v>316034562</v>
      </c>
      <c r="N14" s="87">
        <f>SUM(N4:N13)</f>
        <v>363689434.46000004</v>
      </c>
    </row>
    <row r="15" spans="1:14" ht="12" customHeight="1">
      <c r="A15" s="82"/>
      <c r="B15" s="270" t="s">
        <v>30</v>
      </c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2"/>
    </row>
    <row r="16" spans="1:14" ht="12" customHeight="1">
      <c r="A16" s="82"/>
      <c r="B16" s="59" t="s">
        <v>161</v>
      </c>
      <c r="C16" s="83" t="s">
        <v>162</v>
      </c>
      <c r="D16" s="89">
        <v>13.15</v>
      </c>
      <c r="E16" s="89">
        <v>13.15</v>
      </c>
      <c r="F16" s="89">
        <v>12.9</v>
      </c>
      <c r="G16" s="89">
        <v>12.99</v>
      </c>
      <c r="H16" s="89">
        <v>13.16</v>
      </c>
      <c r="I16" s="89">
        <v>12.98</v>
      </c>
      <c r="J16" s="89">
        <v>13.15</v>
      </c>
      <c r="K16" s="84">
        <v>-1.29</v>
      </c>
      <c r="L16" s="90">
        <v>93</v>
      </c>
      <c r="M16" s="87">
        <v>10618702</v>
      </c>
      <c r="N16" s="87">
        <v>137931328.47999999</v>
      </c>
    </row>
    <row r="17" spans="1:14" ht="12" customHeight="1">
      <c r="A17" s="82"/>
      <c r="B17" s="59" t="s">
        <v>236</v>
      </c>
      <c r="C17" s="83" t="s">
        <v>237</v>
      </c>
      <c r="D17" s="89">
        <v>2.65</v>
      </c>
      <c r="E17" s="89">
        <v>2.7</v>
      </c>
      <c r="F17" s="89">
        <v>2.6</v>
      </c>
      <c r="G17" s="89">
        <v>2.65</v>
      </c>
      <c r="H17" s="89">
        <v>2.65</v>
      </c>
      <c r="I17" s="89">
        <v>2.7</v>
      </c>
      <c r="J17" s="89">
        <v>2.65</v>
      </c>
      <c r="K17" s="84">
        <v>1.89</v>
      </c>
      <c r="L17" s="90">
        <v>6</v>
      </c>
      <c r="M17" s="87">
        <v>203662</v>
      </c>
      <c r="N17" s="87">
        <v>539509.80000000005</v>
      </c>
    </row>
    <row r="18" spans="1:14" ht="12" customHeight="1">
      <c r="A18" s="82"/>
      <c r="B18" s="245" t="s">
        <v>169</v>
      </c>
      <c r="C18" s="246"/>
      <c r="D18" s="283"/>
      <c r="E18" s="284"/>
      <c r="F18" s="284"/>
      <c r="G18" s="284"/>
      <c r="H18" s="284"/>
      <c r="I18" s="284"/>
      <c r="J18" s="284"/>
      <c r="K18" s="285"/>
      <c r="L18" s="88">
        <f>SUM(L16:L17)</f>
        <v>99</v>
      </c>
      <c r="M18" s="86">
        <f>SUM(M16:M17)</f>
        <v>10822364</v>
      </c>
      <c r="N18" s="62">
        <f>SUM(N16:N17)</f>
        <v>138470838.28</v>
      </c>
    </row>
    <row r="19" spans="1:14" ht="12" customHeight="1">
      <c r="A19" s="82"/>
      <c r="B19" s="270" t="s">
        <v>119</v>
      </c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2"/>
    </row>
    <row r="20" spans="1:14" ht="12" customHeight="1">
      <c r="A20" s="82"/>
      <c r="B20" s="121" t="s">
        <v>272</v>
      </c>
      <c r="C20" s="122" t="s">
        <v>273</v>
      </c>
      <c r="D20" s="89">
        <v>0.98</v>
      </c>
      <c r="E20" s="89">
        <v>0.98</v>
      </c>
      <c r="F20" s="89">
        <v>0.98</v>
      </c>
      <c r="G20" s="89">
        <v>0.98</v>
      </c>
      <c r="H20" s="89">
        <v>1</v>
      </c>
      <c r="I20" s="89">
        <v>0.98</v>
      </c>
      <c r="J20" s="89">
        <v>0.98</v>
      </c>
      <c r="K20" s="84">
        <v>0</v>
      </c>
      <c r="L20" s="90">
        <v>2</v>
      </c>
      <c r="M20" s="87">
        <v>1100000</v>
      </c>
      <c r="N20" s="87">
        <v>1078000</v>
      </c>
    </row>
    <row r="21" spans="1:14" ht="12" customHeight="1">
      <c r="A21" s="82"/>
      <c r="B21" s="245" t="s">
        <v>292</v>
      </c>
      <c r="C21" s="246"/>
      <c r="D21" s="283"/>
      <c r="E21" s="284"/>
      <c r="F21" s="284"/>
      <c r="G21" s="284"/>
      <c r="H21" s="284"/>
      <c r="I21" s="284"/>
      <c r="J21" s="284"/>
      <c r="K21" s="285"/>
      <c r="L21" s="88">
        <f>SUM(L20:L20)</f>
        <v>2</v>
      </c>
      <c r="M21" s="86">
        <f>SUM(M20:M20)</f>
        <v>1100000</v>
      </c>
      <c r="N21" s="62">
        <f>SUM(N20:N20)</f>
        <v>1078000</v>
      </c>
    </row>
    <row r="22" spans="1:14" ht="12" customHeight="1">
      <c r="A22" s="82"/>
      <c r="B22" s="242" t="s">
        <v>102</v>
      </c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4"/>
    </row>
    <row r="23" spans="1:14" ht="12" customHeight="1">
      <c r="A23" s="82"/>
      <c r="B23" s="59" t="s">
        <v>270</v>
      </c>
      <c r="C23" s="83" t="s">
        <v>271</v>
      </c>
      <c r="D23" s="89">
        <v>4.5199999999999996</v>
      </c>
      <c r="E23" s="89">
        <v>4.5999999999999996</v>
      </c>
      <c r="F23" s="89">
        <v>4.51</v>
      </c>
      <c r="G23" s="89">
        <v>4.51</v>
      </c>
      <c r="H23" s="89">
        <v>4.46</v>
      </c>
      <c r="I23" s="89">
        <v>4.5999999999999996</v>
      </c>
      <c r="J23" s="89">
        <v>4.5199999999999996</v>
      </c>
      <c r="K23" s="84">
        <v>1.77</v>
      </c>
      <c r="L23" s="90">
        <v>4</v>
      </c>
      <c r="M23" s="87">
        <v>376495</v>
      </c>
      <c r="N23" s="87">
        <v>1699007.4</v>
      </c>
    </row>
    <row r="24" spans="1:14" ht="12" customHeight="1">
      <c r="A24" s="82"/>
      <c r="B24" s="59" t="s">
        <v>121</v>
      </c>
      <c r="C24" s="83" t="s">
        <v>120</v>
      </c>
      <c r="D24" s="89">
        <v>7.23</v>
      </c>
      <c r="E24" s="89">
        <v>7.26</v>
      </c>
      <c r="F24" s="89">
        <v>7.1</v>
      </c>
      <c r="G24" s="89">
        <v>7.14</v>
      </c>
      <c r="H24" s="89">
        <v>7.23</v>
      </c>
      <c r="I24" s="89">
        <v>7.1</v>
      </c>
      <c r="J24" s="89">
        <v>7.23</v>
      </c>
      <c r="K24" s="71">
        <v>-1.8</v>
      </c>
      <c r="L24" s="90">
        <v>8</v>
      </c>
      <c r="M24" s="87">
        <v>262749</v>
      </c>
      <c r="N24" s="87">
        <v>1875275.27</v>
      </c>
    </row>
    <row r="25" spans="1:14" ht="12" customHeight="1">
      <c r="A25" s="82"/>
      <c r="B25" s="59" t="s">
        <v>212</v>
      </c>
      <c r="C25" s="83" t="s">
        <v>213</v>
      </c>
      <c r="D25" s="89">
        <v>3.95</v>
      </c>
      <c r="E25" s="89">
        <v>3.95</v>
      </c>
      <c r="F25" s="89">
        <v>3.78</v>
      </c>
      <c r="G25" s="89">
        <v>3.84</v>
      </c>
      <c r="H25" s="89">
        <v>4.0199999999999996</v>
      </c>
      <c r="I25" s="89">
        <v>3.84</v>
      </c>
      <c r="J25" s="89">
        <v>4</v>
      </c>
      <c r="K25" s="84">
        <v>-4.0000000000000036</v>
      </c>
      <c r="L25" s="90">
        <v>50</v>
      </c>
      <c r="M25" s="87">
        <v>5117494</v>
      </c>
      <c r="N25" s="87">
        <v>19647941.280000001</v>
      </c>
    </row>
    <row r="26" spans="1:14" ht="12" customHeight="1">
      <c r="A26" s="82"/>
      <c r="B26" s="245" t="s">
        <v>111</v>
      </c>
      <c r="C26" s="246"/>
      <c r="D26" s="247"/>
      <c r="E26" s="248"/>
      <c r="F26" s="248"/>
      <c r="G26" s="248"/>
      <c r="H26" s="248"/>
      <c r="I26" s="248"/>
      <c r="J26" s="248"/>
      <c r="K26" s="249"/>
      <c r="L26" s="91">
        <f>SUM(L23:L25)</f>
        <v>62</v>
      </c>
      <c r="M26" s="91">
        <f>SUM(M23:M25)</f>
        <v>5756738</v>
      </c>
      <c r="N26" s="91">
        <f>SUM(N23:N25)</f>
        <v>23222223.950000003</v>
      </c>
    </row>
    <row r="27" spans="1:14" ht="12" customHeight="1">
      <c r="A27" s="82"/>
      <c r="B27" s="242" t="s">
        <v>103</v>
      </c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4"/>
    </row>
    <row r="28" spans="1:14" ht="12" customHeight="1">
      <c r="A28" s="82"/>
      <c r="B28" s="59" t="s">
        <v>183</v>
      </c>
      <c r="C28" s="83" t="s">
        <v>184</v>
      </c>
      <c r="D28" s="89">
        <v>5.14</v>
      </c>
      <c r="E28" s="89">
        <v>5.14</v>
      </c>
      <c r="F28" s="89">
        <v>5.0199999999999996</v>
      </c>
      <c r="G28" s="89">
        <v>5.07</v>
      </c>
      <c r="H28" s="89">
        <v>5.14</v>
      </c>
      <c r="I28" s="89">
        <v>5.07</v>
      </c>
      <c r="J28" s="89">
        <v>5.14</v>
      </c>
      <c r="K28" s="84">
        <v>-1.36</v>
      </c>
      <c r="L28" s="90">
        <v>117</v>
      </c>
      <c r="M28" s="87">
        <v>68965297</v>
      </c>
      <c r="N28" s="87">
        <v>349787693.08999997</v>
      </c>
    </row>
    <row r="29" spans="1:14" ht="12" customHeight="1">
      <c r="A29" s="82"/>
      <c r="B29" s="59" t="s">
        <v>124</v>
      </c>
      <c r="C29" s="83" t="s">
        <v>125</v>
      </c>
      <c r="D29" s="89">
        <v>1.9</v>
      </c>
      <c r="E29" s="89">
        <v>1.9</v>
      </c>
      <c r="F29" s="89">
        <v>1.84</v>
      </c>
      <c r="G29" s="89">
        <v>1.89</v>
      </c>
      <c r="H29" s="89">
        <v>1.92</v>
      </c>
      <c r="I29" s="89">
        <v>1.9</v>
      </c>
      <c r="J29" s="89">
        <v>1.95</v>
      </c>
      <c r="K29" s="84">
        <v>-2.56</v>
      </c>
      <c r="L29" s="90">
        <v>12</v>
      </c>
      <c r="M29" s="87">
        <v>2104023</v>
      </c>
      <c r="N29" s="87">
        <v>3985523.7</v>
      </c>
    </row>
    <row r="30" spans="1:14" ht="12" customHeight="1">
      <c r="A30" s="82"/>
      <c r="B30" s="59" t="s">
        <v>232</v>
      </c>
      <c r="C30" s="83" t="s">
        <v>233</v>
      </c>
      <c r="D30" s="89">
        <v>2.5499999999999998</v>
      </c>
      <c r="E30" s="89">
        <v>2.5499999999999998</v>
      </c>
      <c r="F30" s="89">
        <v>2.5499999999999998</v>
      </c>
      <c r="G30" s="89">
        <v>2.5499999999999998</v>
      </c>
      <c r="H30" s="89">
        <v>2.6</v>
      </c>
      <c r="I30" s="89">
        <v>2.5499999999999998</v>
      </c>
      <c r="J30" s="89">
        <v>2.6</v>
      </c>
      <c r="K30" s="84">
        <v>-1.92</v>
      </c>
      <c r="L30" s="90">
        <v>1</v>
      </c>
      <c r="M30" s="87">
        <v>10000</v>
      </c>
      <c r="N30" s="87">
        <v>25500</v>
      </c>
    </row>
    <row r="31" spans="1:14" ht="12" customHeight="1">
      <c r="A31" s="82"/>
      <c r="B31" s="59" t="s">
        <v>262</v>
      </c>
      <c r="C31" s="83" t="s">
        <v>263</v>
      </c>
      <c r="D31" s="89">
        <v>1.57</v>
      </c>
      <c r="E31" s="89">
        <v>1.74</v>
      </c>
      <c r="F31" s="89">
        <v>1.5</v>
      </c>
      <c r="G31" s="89">
        <v>1.59</v>
      </c>
      <c r="H31" s="89">
        <v>1.51</v>
      </c>
      <c r="I31" s="89">
        <v>1.5</v>
      </c>
      <c r="J31" s="89">
        <v>1.54</v>
      </c>
      <c r="K31" s="84">
        <v>-2.6</v>
      </c>
      <c r="L31" s="90">
        <v>97</v>
      </c>
      <c r="M31" s="87">
        <v>14970946</v>
      </c>
      <c r="N31" s="87">
        <v>23837560.23</v>
      </c>
    </row>
    <row r="32" spans="1:14" ht="12" customHeight="1">
      <c r="A32" s="82"/>
      <c r="B32" s="59" t="s">
        <v>268</v>
      </c>
      <c r="C32" s="83" t="s">
        <v>269</v>
      </c>
      <c r="D32" s="89">
        <v>2.82</v>
      </c>
      <c r="E32" s="89">
        <v>2.85</v>
      </c>
      <c r="F32" s="89">
        <v>2.82</v>
      </c>
      <c r="G32" s="89">
        <v>2.84</v>
      </c>
      <c r="H32" s="89">
        <v>2.81</v>
      </c>
      <c r="I32" s="89">
        <v>2.82</v>
      </c>
      <c r="J32" s="89">
        <v>2.81</v>
      </c>
      <c r="K32" s="84">
        <v>0.36</v>
      </c>
      <c r="L32" s="90">
        <v>14</v>
      </c>
      <c r="M32" s="87">
        <v>3524219</v>
      </c>
      <c r="N32" s="87">
        <v>10005009.15</v>
      </c>
    </row>
    <row r="33" spans="1:14" ht="12" customHeight="1">
      <c r="A33" s="82"/>
      <c r="B33" s="59" t="s">
        <v>189</v>
      </c>
      <c r="C33" s="83" t="s">
        <v>188</v>
      </c>
      <c r="D33" s="89">
        <v>2.42</v>
      </c>
      <c r="E33" s="89">
        <v>2.44</v>
      </c>
      <c r="F33" s="89">
        <v>2.41</v>
      </c>
      <c r="G33" s="89">
        <v>2.42</v>
      </c>
      <c r="H33" s="89">
        <v>2.42</v>
      </c>
      <c r="I33" s="89">
        <v>2.44</v>
      </c>
      <c r="J33" s="89">
        <v>2.44</v>
      </c>
      <c r="K33" s="84">
        <v>0</v>
      </c>
      <c r="L33" s="90">
        <v>67</v>
      </c>
      <c r="M33" s="87">
        <v>2926179</v>
      </c>
      <c r="N33" s="87">
        <v>7074025.3399999999</v>
      </c>
    </row>
    <row r="34" spans="1:14" ht="12" customHeight="1">
      <c r="A34" s="82"/>
      <c r="B34" s="59" t="s">
        <v>165</v>
      </c>
      <c r="C34" s="83" t="s">
        <v>166</v>
      </c>
      <c r="D34" s="89">
        <v>2.1</v>
      </c>
      <c r="E34" s="89">
        <v>2.1</v>
      </c>
      <c r="F34" s="89">
        <v>2.1</v>
      </c>
      <c r="G34" s="89">
        <v>2.1</v>
      </c>
      <c r="H34" s="89">
        <v>2.0499999999999998</v>
      </c>
      <c r="I34" s="89">
        <v>2.1</v>
      </c>
      <c r="J34" s="89">
        <v>2.0499999999999998</v>
      </c>
      <c r="K34" s="71">
        <v>2.44</v>
      </c>
      <c r="L34" s="138">
        <v>5</v>
      </c>
      <c r="M34" s="87">
        <v>1400000</v>
      </c>
      <c r="N34" s="87">
        <v>2940000</v>
      </c>
    </row>
    <row r="35" spans="1:14" ht="12" customHeight="1">
      <c r="A35" s="82"/>
      <c r="B35" s="59" t="s">
        <v>260</v>
      </c>
      <c r="C35" s="83" t="s">
        <v>261</v>
      </c>
      <c r="D35" s="89">
        <v>5.87</v>
      </c>
      <c r="E35" s="89">
        <v>5.87</v>
      </c>
      <c r="F35" s="89">
        <v>5.85</v>
      </c>
      <c r="G35" s="89">
        <v>5.85</v>
      </c>
      <c r="H35" s="89">
        <v>5.87</v>
      </c>
      <c r="I35" s="89">
        <v>5.85</v>
      </c>
      <c r="J35" s="89">
        <v>5.87</v>
      </c>
      <c r="K35" s="84">
        <v>-0.34</v>
      </c>
      <c r="L35" s="90">
        <v>27</v>
      </c>
      <c r="M35" s="87">
        <v>1953000</v>
      </c>
      <c r="N35" s="87">
        <v>11425134.279999999</v>
      </c>
    </row>
    <row r="36" spans="1:14" ht="12" customHeight="1">
      <c r="A36" s="82"/>
      <c r="B36" s="273" t="s">
        <v>112</v>
      </c>
      <c r="C36" s="274"/>
      <c r="D36" s="247"/>
      <c r="E36" s="248"/>
      <c r="F36" s="248"/>
      <c r="G36" s="248"/>
      <c r="H36" s="248"/>
      <c r="I36" s="248"/>
      <c r="J36" s="248"/>
      <c r="K36" s="249"/>
      <c r="L36" s="91">
        <f>SUM(L28:L35)</f>
        <v>340</v>
      </c>
      <c r="M36" s="91">
        <f>SUM(M28:M35)</f>
        <v>95853664</v>
      </c>
      <c r="N36" s="91">
        <f>SUM(N28:N35)</f>
        <v>409080445.7899999</v>
      </c>
    </row>
    <row r="37" spans="1:14" ht="12" customHeight="1">
      <c r="A37" s="82"/>
      <c r="B37" s="242" t="s">
        <v>31</v>
      </c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4"/>
    </row>
    <row r="38" spans="1:14" ht="12" customHeight="1">
      <c r="A38" s="82"/>
      <c r="B38" s="59" t="s">
        <v>148</v>
      </c>
      <c r="C38" s="83" t="s">
        <v>147</v>
      </c>
      <c r="D38" s="89">
        <v>8.9499999999999993</v>
      </c>
      <c r="E38" s="89">
        <v>8.9499999999999993</v>
      </c>
      <c r="F38" s="89">
        <v>8.93</v>
      </c>
      <c r="G38" s="89">
        <v>8.94</v>
      </c>
      <c r="H38" s="89">
        <v>8.9600000000000009</v>
      </c>
      <c r="I38" s="89">
        <v>8.94</v>
      </c>
      <c r="J38" s="89">
        <v>8.9499999999999993</v>
      </c>
      <c r="K38" s="84">
        <v>-0.11</v>
      </c>
      <c r="L38" s="90">
        <v>12</v>
      </c>
      <c r="M38" s="87">
        <v>1034333</v>
      </c>
      <c r="N38" s="87">
        <v>9244802</v>
      </c>
    </row>
    <row r="39" spans="1:14" ht="12" customHeight="1">
      <c r="A39" s="82"/>
      <c r="B39" s="59" t="s">
        <v>126</v>
      </c>
      <c r="C39" s="83" t="s">
        <v>127</v>
      </c>
      <c r="D39" s="89">
        <v>23.49</v>
      </c>
      <c r="E39" s="89">
        <v>23.6</v>
      </c>
      <c r="F39" s="89">
        <v>23.49</v>
      </c>
      <c r="G39" s="89">
        <v>23.51</v>
      </c>
      <c r="H39" s="89">
        <v>23.5</v>
      </c>
      <c r="I39" s="89">
        <v>23.6</v>
      </c>
      <c r="J39" s="89">
        <v>23.5</v>
      </c>
      <c r="K39" s="84">
        <v>0.43</v>
      </c>
      <c r="L39" s="90">
        <v>3</v>
      </c>
      <c r="M39" s="87">
        <v>60000</v>
      </c>
      <c r="N39" s="87">
        <v>1410450</v>
      </c>
    </row>
    <row r="40" spans="1:14" ht="12" customHeight="1">
      <c r="A40" s="82"/>
      <c r="B40" s="59" t="s">
        <v>170</v>
      </c>
      <c r="C40" s="83" t="s">
        <v>171</v>
      </c>
      <c r="D40" s="89">
        <v>16.72</v>
      </c>
      <c r="E40" s="89">
        <v>16.72</v>
      </c>
      <c r="F40" s="89">
        <v>16.72</v>
      </c>
      <c r="G40" s="89">
        <v>16.72</v>
      </c>
      <c r="H40" s="89">
        <v>14.52</v>
      </c>
      <c r="I40" s="89">
        <v>16.72</v>
      </c>
      <c r="J40" s="89">
        <v>14.54</v>
      </c>
      <c r="K40" s="84">
        <v>14.99</v>
      </c>
      <c r="L40" s="90">
        <v>9</v>
      </c>
      <c r="M40" s="87">
        <v>18334</v>
      </c>
      <c r="N40" s="87">
        <v>306544.48</v>
      </c>
    </row>
    <row r="41" spans="1:14" ht="12" customHeight="1">
      <c r="A41" s="82"/>
      <c r="B41" s="266" t="s">
        <v>115</v>
      </c>
      <c r="C41" s="226"/>
      <c r="D41" s="263"/>
      <c r="E41" s="264"/>
      <c r="F41" s="264"/>
      <c r="G41" s="264"/>
      <c r="H41" s="264"/>
      <c r="I41" s="264"/>
      <c r="J41" s="264"/>
      <c r="K41" s="265"/>
      <c r="L41" s="90">
        <f>SUM(L38:L40)</f>
        <v>24</v>
      </c>
      <c r="M41" s="87">
        <f>SUM(M38:M40)</f>
        <v>1112667</v>
      </c>
      <c r="N41" s="87">
        <f>SUM(N38:N40)</f>
        <v>10961796.48</v>
      </c>
    </row>
    <row r="42" spans="1:14" ht="12" customHeight="1">
      <c r="A42" s="82"/>
      <c r="B42" s="270" t="s">
        <v>104</v>
      </c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2"/>
    </row>
    <row r="43" spans="1:14" ht="12" customHeight="1">
      <c r="A43" s="82"/>
      <c r="B43" s="59" t="s">
        <v>276</v>
      </c>
      <c r="C43" s="83" t="s">
        <v>277</v>
      </c>
      <c r="D43" s="89">
        <v>2.4</v>
      </c>
      <c r="E43" s="89">
        <v>2.4</v>
      </c>
      <c r="F43" s="89">
        <v>2.4</v>
      </c>
      <c r="G43" s="89">
        <v>2.4</v>
      </c>
      <c r="H43" s="89">
        <v>2.4</v>
      </c>
      <c r="I43" s="89">
        <v>2.4</v>
      </c>
      <c r="J43" s="89">
        <v>2.4</v>
      </c>
      <c r="K43" s="84">
        <v>0</v>
      </c>
      <c r="L43" s="90">
        <v>1</v>
      </c>
      <c r="M43" s="87">
        <v>10000</v>
      </c>
      <c r="N43" s="87">
        <v>24000</v>
      </c>
    </row>
    <row r="44" spans="1:14" ht="12" customHeight="1">
      <c r="A44" s="82"/>
      <c r="B44" s="59" t="s">
        <v>299</v>
      </c>
      <c r="C44" s="83" t="s">
        <v>298</v>
      </c>
      <c r="D44" s="89">
        <v>8.33</v>
      </c>
      <c r="E44" s="89">
        <v>8.33</v>
      </c>
      <c r="F44" s="89">
        <v>8.33</v>
      </c>
      <c r="G44" s="89">
        <v>8.33</v>
      </c>
      <c r="H44" s="89">
        <v>7.25</v>
      </c>
      <c r="I44" s="89">
        <v>8.33</v>
      </c>
      <c r="J44" s="89">
        <v>7.25</v>
      </c>
      <c r="K44" s="84">
        <v>14.9</v>
      </c>
      <c r="L44" s="90">
        <v>13</v>
      </c>
      <c r="M44" s="87">
        <v>812286</v>
      </c>
      <c r="N44" s="87">
        <v>6766342.3799999999</v>
      </c>
    </row>
    <row r="45" spans="1:14" ht="12" customHeight="1">
      <c r="A45" s="82"/>
      <c r="B45" s="59" t="s">
        <v>180</v>
      </c>
      <c r="C45" s="83" t="s">
        <v>179</v>
      </c>
      <c r="D45" s="89">
        <v>11.5</v>
      </c>
      <c r="E45" s="89">
        <v>11.5</v>
      </c>
      <c r="F45" s="89">
        <v>11.5</v>
      </c>
      <c r="G45" s="89">
        <v>11.5</v>
      </c>
      <c r="H45" s="89">
        <v>11.5</v>
      </c>
      <c r="I45" s="89">
        <v>11.5</v>
      </c>
      <c r="J45" s="89">
        <v>11.5</v>
      </c>
      <c r="K45" s="84">
        <v>0</v>
      </c>
      <c r="L45" s="90">
        <v>3</v>
      </c>
      <c r="M45" s="87">
        <v>15000</v>
      </c>
      <c r="N45" s="87">
        <v>172500</v>
      </c>
    </row>
    <row r="46" spans="1:14" ht="12" customHeight="1">
      <c r="A46" s="82"/>
      <c r="B46" s="266" t="s">
        <v>297</v>
      </c>
      <c r="C46" s="226"/>
      <c r="D46" s="263"/>
      <c r="E46" s="264"/>
      <c r="F46" s="264"/>
      <c r="G46" s="264"/>
      <c r="H46" s="264"/>
      <c r="I46" s="264"/>
      <c r="J46" s="264"/>
      <c r="K46" s="265"/>
      <c r="L46" s="90">
        <f>SUM(L43:L45)</f>
        <v>17</v>
      </c>
      <c r="M46" s="87">
        <f>SUM(M43:M45)</f>
        <v>837286</v>
      </c>
      <c r="N46" s="87">
        <f>SUM(N43:N45)</f>
        <v>6962842.3799999999</v>
      </c>
    </row>
    <row r="47" spans="1:14" s="76" customFormat="1" ht="16.5" customHeight="1">
      <c r="B47" s="92" t="s">
        <v>32</v>
      </c>
      <c r="C47" s="252"/>
      <c r="D47" s="253"/>
      <c r="E47" s="253"/>
      <c r="F47" s="253"/>
      <c r="G47" s="253"/>
      <c r="H47" s="253"/>
      <c r="I47" s="253"/>
      <c r="J47" s="253"/>
      <c r="K47" s="254"/>
      <c r="L47" s="93">
        <f>L46+L41+L36+L26+L21+L18+L14</f>
        <v>903</v>
      </c>
      <c r="M47" s="93">
        <f>M46+M41+M36+M26+M21+M18+M14</f>
        <v>431517281</v>
      </c>
      <c r="N47" s="93">
        <f>N46+N41+N36+N26+N21+N18+N14</f>
        <v>953465581.33999991</v>
      </c>
    </row>
    <row r="48" spans="1:14" s="76" customFormat="1" ht="30" customHeight="1">
      <c r="A48" s="75"/>
      <c r="B48" s="267" t="s">
        <v>306</v>
      </c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269"/>
    </row>
    <row r="49" spans="1:14" s="76" customFormat="1" ht="45.75" customHeight="1">
      <c r="B49" s="77" t="s">
        <v>15</v>
      </c>
      <c r="C49" s="78" t="s">
        <v>20</v>
      </c>
      <c r="D49" s="78" t="s">
        <v>21</v>
      </c>
      <c r="E49" s="78" t="s">
        <v>22</v>
      </c>
      <c r="F49" s="78" t="s">
        <v>23</v>
      </c>
      <c r="G49" s="78" t="s">
        <v>24</v>
      </c>
      <c r="H49" s="78" t="s">
        <v>25</v>
      </c>
      <c r="I49" s="78" t="s">
        <v>19</v>
      </c>
      <c r="J49" s="78" t="s">
        <v>26</v>
      </c>
      <c r="K49" s="79" t="s">
        <v>27</v>
      </c>
      <c r="L49" s="80" t="s">
        <v>28</v>
      </c>
      <c r="M49" s="80" t="s">
        <v>18</v>
      </c>
      <c r="N49" s="81" t="s">
        <v>7</v>
      </c>
    </row>
    <row r="50" spans="1:14" s="76" customFormat="1" ht="12" customHeight="1">
      <c r="B50" s="242" t="s">
        <v>29</v>
      </c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4"/>
    </row>
    <row r="51" spans="1:14" s="76" customFormat="1" ht="12" customHeight="1">
      <c r="B51" s="59" t="s">
        <v>278</v>
      </c>
      <c r="C51" s="83" t="s">
        <v>279</v>
      </c>
      <c r="D51" s="89">
        <v>0.17</v>
      </c>
      <c r="E51" s="89">
        <v>0.17</v>
      </c>
      <c r="F51" s="89">
        <v>0.17</v>
      </c>
      <c r="G51" s="89">
        <v>0.17</v>
      </c>
      <c r="H51" s="89">
        <v>0.17</v>
      </c>
      <c r="I51" s="89">
        <v>0.17</v>
      </c>
      <c r="J51" s="89">
        <v>0.17</v>
      </c>
      <c r="K51" s="71">
        <v>0</v>
      </c>
      <c r="L51" s="112">
        <v>3</v>
      </c>
      <c r="M51" s="87">
        <v>2200025000</v>
      </c>
      <c r="N51" s="87">
        <v>374004250</v>
      </c>
    </row>
    <row r="52" spans="1:14" s="76" customFormat="1" ht="12" customHeight="1">
      <c r="B52" s="59" t="s">
        <v>280</v>
      </c>
      <c r="C52" s="83" t="s">
        <v>281</v>
      </c>
      <c r="D52" s="89">
        <v>0.66</v>
      </c>
      <c r="E52" s="89">
        <v>0.66</v>
      </c>
      <c r="F52" s="89">
        <v>0.65</v>
      </c>
      <c r="G52" s="89">
        <v>0.65</v>
      </c>
      <c r="H52" s="89">
        <v>0.68</v>
      </c>
      <c r="I52" s="89">
        <v>0.65</v>
      </c>
      <c r="J52" s="89">
        <v>0.68</v>
      </c>
      <c r="K52" s="71">
        <v>-4.41</v>
      </c>
      <c r="L52" s="112">
        <v>3</v>
      </c>
      <c r="M52" s="87">
        <v>3522500</v>
      </c>
      <c r="N52" s="87">
        <v>2304850</v>
      </c>
    </row>
    <row r="53" spans="1:14" s="76" customFormat="1" ht="12" customHeight="1">
      <c r="B53" s="250" t="s">
        <v>110</v>
      </c>
      <c r="C53" s="251"/>
      <c r="D53" s="247"/>
      <c r="E53" s="248"/>
      <c r="F53" s="248"/>
      <c r="G53" s="248"/>
      <c r="H53" s="248"/>
      <c r="I53" s="248"/>
      <c r="J53" s="248"/>
      <c r="K53" s="249"/>
      <c r="L53" s="86">
        <f>SUM(L51:L52)</f>
        <v>6</v>
      </c>
      <c r="M53" s="86">
        <f>SUM(M51:M52)</f>
        <v>2203547500</v>
      </c>
      <c r="N53" s="87">
        <f>SUM(N51:N52)</f>
        <v>376309100</v>
      </c>
    </row>
    <row r="54" spans="1:14" s="76" customFormat="1" ht="12" customHeight="1">
      <c r="B54" s="242" t="s">
        <v>102</v>
      </c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4"/>
    </row>
    <row r="55" spans="1:14" s="76" customFormat="1" ht="12" customHeight="1">
      <c r="B55" s="59" t="s">
        <v>33</v>
      </c>
      <c r="C55" s="83" t="s">
        <v>34</v>
      </c>
      <c r="D55" s="89">
        <v>2.25</v>
      </c>
      <c r="E55" s="89">
        <v>2.4</v>
      </c>
      <c r="F55" s="89">
        <v>2.1</v>
      </c>
      <c r="G55" s="89">
        <v>2.27</v>
      </c>
      <c r="H55" s="89">
        <v>2.12</v>
      </c>
      <c r="I55" s="89">
        <v>2.2999999999999998</v>
      </c>
      <c r="J55" s="89">
        <v>2.16</v>
      </c>
      <c r="K55" s="71">
        <v>6.48</v>
      </c>
      <c r="L55" s="112">
        <v>58</v>
      </c>
      <c r="M55" s="87">
        <v>11090940</v>
      </c>
      <c r="N55" s="87">
        <v>25141164.579999998</v>
      </c>
    </row>
    <row r="56" spans="1:14" s="76" customFormat="1" ht="12" customHeight="1">
      <c r="B56" s="245" t="s">
        <v>111</v>
      </c>
      <c r="C56" s="246"/>
      <c r="D56" s="247"/>
      <c r="E56" s="248"/>
      <c r="F56" s="248"/>
      <c r="G56" s="248"/>
      <c r="H56" s="248"/>
      <c r="I56" s="248"/>
      <c r="J56" s="248"/>
      <c r="K56" s="249"/>
      <c r="L56" s="91">
        <f>SUM(L55)</f>
        <v>58</v>
      </c>
      <c r="M56" s="91">
        <f>SUM(M55)</f>
        <v>11090940</v>
      </c>
      <c r="N56" s="91">
        <f>SUM(N55)</f>
        <v>25141164.579999998</v>
      </c>
    </row>
    <row r="57" spans="1:14" ht="12" customHeight="1">
      <c r="A57" s="82"/>
      <c r="B57" s="242" t="s">
        <v>103</v>
      </c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4"/>
    </row>
    <row r="58" spans="1:14" ht="12" customHeight="1">
      <c r="A58" s="82"/>
      <c r="B58" s="59" t="s">
        <v>35</v>
      </c>
      <c r="C58" s="83" t="s">
        <v>36</v>
      </c>
      <c r="D58" s="89">
        <v>3.35</v>
      </c>
      <c r="E58" s="89">
        <v>3.35</v>
      </c>
      <c r="F58" s="89">
        <v>3.27</v>
      </c>
      <c r="G58" s="89">
        <v>3.28</v>
      </c>
      <c r="H58" s="89">
        <v>3.35</v>
      </c>
      <c r="I58" s="60">
        <v>3.29</v>
      </c>
      <c r="J58" s="60">
        <v>3.35</v>
      </c>
      <c r="K58" s="84">
        <v>-1.79</v>
      </c>
      <c r="L58" s="85">
        <v>23</v>
      </c>
      <c r="M58" s="62">
        <v>4390743</v>
      </c>
      <c r="N58" s="62">
        <v>14412976.720000001</v>
      </c>
    </row>
    <row r="59" spans="1:14" ht="12" customHeight="1">
      <c r="A59" s="82"/>
      <c r="B59" s="250" t="s">
        <v>112</v>
      </c>
      <c r="C59" s="251"/>
      <c r="D59" s="247"/>
      <c r="E59" s="248"/>
      <c r="F59" s="248"/>
      <c r="G59" s="248"/>
      <c r="H59" s="248"/>
      <c r="I59" s="248"/>
      <c r="J59" s="248"/>
      <c r="K59" s="249"/>
      <c r="L59" s="91">
        <f>SUM(L58)</f>
        <v>23</v>
      </c>
      <c r="M59" s="91">
        <f>SUM(M58)</f>
        <v>4390743</v>
      </c>
      <c r="N59" s="91">
        <f>SUM(N58)</f>
        <v>14412976.720000001</v>
      </c>
    </row>
    <row r="60" spans="1:14" ht="12" customHeight="1">
      <c r="A60" s="82"/>
      <c r="B60" s="255" t="s">
        <v>31</v>
      </c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7"/>
    </row>
    <row r="61" spans="1:14" ht="12" customHeight="1">
      <c r="A61" s="82"/>
      <c r="B61" s="59" t="s">
        <v>203</v>
      </c>
      <c r="C61" s="94" t="s">
        <v>204</v>
      </c>
      <c r="D61" s="95">
        <v>31</v>
      </c>
      <c r="E61" s="95">
        <v>31.01</v>
      </c>
      <c r="F61" s="95">
        <v>31</v>
      </c>
      <c r="G61" s="95">
        <v>31</v>
      </c>
      <c r="H61" s="95">
        <v>29.94</v>
      </c>
      <c r="I61" s="95">
        <v>31</v>
      </c>
      <c r="J61" s="95">
        <v>31</v>
      </c>
      <c r="K61" s="96">
        <v>0</v>
      </c>
      <c r="L61" s="97">
        <v>6</v>
      </c>
      <c r="M61" s="98">
        <v>40485</v>
      </c>
      <c r="N61" s="98">
        <v>1255135</v>
      </c>
    </row>
    <row r="62" spans="1:14" ht="12" customHeight="1">
      <c r="A62" s="82"/>
      <c r="B62" s="258" t="s">
        <v>115</v>
      </c>
      <c r="C62" s="259"/>
      <c r="D62" s="260"/>
      <c r="E62" s="261"/>
      <c r="F62" s="261"/>
      <c r="G62" s="261"/>
      <c r="H62" s="261"/>
      <c r="I62" s="261"/>
      <c r="J62" s="261"/>
      <c r="K62" s="262"/>
      <c r="L62" s="91">
        <f>SUM(L61)</f>
        <v>6</v>
      </c>
      <c r="M62" s="91">
        <f>SUM(M61)</f>
        <v>40485</v>
      </c>
      <c r="N62" s="91">
        <f>SUM(N61)</f>
        <v>1255135</v>
      </c>
    </row>
    <row r="63" spans="1:14" s="76" customFormat="1" ht="16.5" customHeight="1">
      <c r="B63" s="92" t="s">
        <v>185</v>
      </c>
      <c r="C63" s="252"/>
      <c r="D63" s="253"/>
      <c r="E63" s="253"/>
      <c r="F63" s="253"/>
      <c r="G63" s="253"/>
      <c r="H63" s="253"/>
      <c r="I63" s="253"/>
      <c r="J63" s="253"/>
      <c r="K63" s="254"/>
      <c r="L63" s="93">
        <f>L62+L59+L56+L53</f>
        <v>93</v>
      </c>
      <c r="M63" s="93">
        <f t="shared" ref="M63:N63" si="0">M62+M59+M56+M53</f>
        <v>2219069668</v>
      </c>
      <c r="N63" s="93">
        <f t="shared" si="0"/>
        <v>417118376.30000001</v>
      </c>
    </row>
    <row r="64" spans="1:14" s="76" customFormat="1" ht="30" customHeight="1">
      <c r="A64" s="75"/>
      <c r="B64" s="267" t="s">
        <v>305</v>
      </c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9"/>
    </row>
    <row r="65" spans="1:14" s="76" customFormat="1" ht="41.25" customHeight="1">
      <c r="B65" s="77" t="s">
        <v>15</v>
      </c>
      <c r="C65" s="78" t="s">
        <v>20</v>
      </c>
      <c r="D65" s="78" t="s">
        <v>21</v>
      </c>
      <c r="E65" s="78" t="s">
        <v>22</v>
      </c>
      <c r="F65" s="78" t="s">
        <v>23</v>
      </c>
      <c r="G65" s="78" t="s">
        <v>24</v>
      </c>
      <c r="H65" s="78" t="s">
        <v>25</v>
      </c>
      <c r="I65" s="78" t="s">
        <v>19</v>
      </c>
      <c r="J65" s="78" t="s">
        <v>26</v>
      </c>
      <c r="K65" s="79" t="s">
        <v>27</v>
      </c>
      <c r="L65" s="80" t="s">
        <v>28</v>
      </c>
      <c r="M65" s="80" t="s">
        <v>18</v>
      </c>
      <c r="N65" s="81" t="s">
        <v>7</v>
      </c>
    </row>
    <row r="66" spans="1:14" ht="12" customHeight="1">
      <c r="A66" s="82"/>
      <c r="B66" s="242" t="s">
        <v>29</v>
      </c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4"/>
    </row>
    <row r="67" spans="1:14" ht="12" customHeight="1">
      <c r="A67" s="82"/>
      <c r="B67" s="59" t="s">
        <v>226</v>
      </c>
      <c r="C67" s="83" t="s">
        <v>227</v>
      </c>
      <c r="D67" s="95">
        <v>0.11</v>
      </c>
      <c r="E67" s="95">
        <v>0.11</v>
      </c>
      <c r="F67" s="95">
        <v>0.11</v>
      </c>
      <c r="G67" s="95">
        <v>0.11</v>
      </c>
      <c r="H67" s="95">
        <v>0.11</v>
      </c>
      <c r="I67" s="95">
        <v>0.11</v>
      </c>
      <c r="J67" s="95">
        <v>0.11</v>
      </c>
      <c r="K67" s="96">
        <v>0</v>
      </c>
      <c r="L67" s="97">
        <v>60</v>
      </c>
      <c r="M67" s="98">
        <v>562500000</v>
      </c>
      <c r="N67" s="98">
        <v>61875000</v>
      </c>
    </row>
    <row r="68" spans="1:14" s="76" customFormat="1" ht="12" customHeight="1">
      <c r="B68" s="250" t="s">
        <v>110</v>
      </c>
      <c r="C68" s="251"/>
      <c r="D68" s="247"/>
      <c r="E68" s="248"/>
      <c r="F68" s="248"/>
      <c r="G68" s="248"/>
      <c r="H68" s="248"/>
      <c r="I68" s="248"/>
      <c r="J68" s="248"/>
      <c r="K68" s="249"/>
      <c r="L68" s="86">
        <f>SUM(L67)</f>
        <v>60</v>
      </c>
      <c r="M68" s="86">
        <f>SUM(M67)</f>
        <v>562500000</v>
      </c>
      <c r="N68" s="87">
        <f>SUM(N67)</f>
        <v>61875000</v>
      </c>
    </row>
    <row r="69" spans="1:14" ht="12" customHeight="1">
      <c r="A69" s="82"/>
      <c r="B69" s="242" t="s">
        <v>102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4"/>
    </row>
    <row r="70" spans="1:14" ht="12" customHeight="1">
      <c r="A70" s="82"/>
      <c r="B70" s="59" t="s">
        <v>105</v>
      </c>
      <c r="C70" s="83" t="s">
        <v>42</v>
      </c>
      <c r="D70" s="89">
        <v>1.91</v>
      </c>
      <c r="E70" s="89">
        <v>1.91</v>
      </c>
      <c r="F70" s="89">
        <v>1.91</v>
      </c>
      <c r="G70" s="89">
        <v>1.91</v>
      </c>
      <c r="H70" s="89">
        <v>1.93</v>
      </c>
      <c r="I70" s="89">
        <v>1.91</v>
      </c>
      <c r="J70" s="89">
        <v>1.92</v>
      </c>
      <c r="K70" s="71">
        <v>-0.52</v>
      </c>
      <c r="L70" s="112">
        <v>2</v>
      </c>
      <c r="M70" s="87">
        <v>14000</v>
      </c>
      <c r="N70" s="87">
        <v>26740</v>
      </c>
    </row>
    <row r="71" spans="1:14" ht="12" customHeight="1">
      <c r="A71" s="82"/>
      <c r="B71" s="245" t="s">
        <v>111</v>
      </c>
      <c r="C71" s="246"/>
      <c r="D71" s="247"/>
      <c r="E71" s="248"/>
      <c r="F71" s="248"/>
      <c r="G71" s="248"/>
      <c r="H71" s="248"/>
      <c r="I71" s="248"/>
      <c r="J71" s="248"/>
      <c r="K71" s="249"/>
      <c r="L71" s="91">
        <f>SUM(L70)</f>
        <v>2</v>
      </c>
      <c r="M71" s="91">
        <f>SUM(M70)</f>
        <v>14000</v>
      </c>
      <c r="N71" s="91">
        <f>SUM(N70)</f>
        <v>26740</v>
      </c>
    </row>
    <row r="72" spans="1:14" ht="12" customHeight="1">
      <c r="A72" s="82"/>
      <c r="B72" s="242" t="s">
        <v>103</v>
      </c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4"/>
    </row>
    <row r="73" spans="1:14" ht="12" customHeight="1">
      <c r="A73" s="82"/>
      <c r="B73" s="59" t="s">
        <v>143</v>
      </c>
      <c r="C73" s="83" t="s">
        <v>144</v>
      </c>
      <c r="D73" s="89">
        <v>2.0499999999999998</v>
      </c>
      <c r="E73" s="89">
        <v>2.0499999999999998</v>
      </c>
      <c r="F73" s="89">
        <v>1.9</v>
      </c>
      <c r="G73" s="89">
        <v>1.98</v>
      </c>
      <c r="H73" s="89">
        <v>1.98</v>
      </c>
      <c r="I73" s="89">
        <v>1.9</v>
      </c>
      <c r="J73" s="89">
        <v>2</v>
      </c>
      <c r="K73" s="71">
        <v>-5</v>
      </c>
      <c r="L73" s="112">
        <v>5</v>
      </c>
      <c r="M73" s="87">
        <v>1999776</v>
      </c>
      <c r="N73" s="87">
        <v>3949574.4</v>
      </c>
    </row>
    <row r="74" spans="1:14" ht="12" customHeight="1">
      <c r="A74" s="82"/>
      <c r="B74" s="59" t="s">
        <v>141</v>
      </c>
      <c r="C74" s="83" t="s">
        <v>142</v>
      </c>
      <c r="D74" s="89">
        <v>0.72</v>
      </c>
      <c r="E74" s="89">
        <v>0.72</v>
      </c>
      <c r="F74" s="89">
        <v>0.72</v>
      </c>
      <c r="G74" s="89">
        <v>0.72</v>
      </c>
      <c r="H74" s="89">
        <v>0.72</v>
      </c>
      <c r="I74" s="89">
        <v>0.72</v>
      </c>
      <c r="J74" s="89">
        <v>0.72</v>
      </c>
      <c r="K74" s="71">
        <v>0</v>
      </c>
      <c r="L74" s="138">
        <v>2</v>
      </c>
      <c r="M74" s="87">
        <v>1598113</v>
      </c>
      <c r="N74" s="87">
        <v>1150641.3600000001</v>
      </c>
    </row>
    <row r="75" spans="1:14" ht="12" customHeight="1">
      <c r="A75" s="82"/>
      <c r="B75" s="59" t="s">
        <v>106</v>
      </c>
      <c r="C75" s="83" t="s">
        <v>88</v>
      </c>
      <c r="D75" s="89">
        <v>1.9</v>
      </c>
      <c r="E75" s="89">
        <v>1.9</v>
      </c>
      <c r="F75" s="89">
        <v>1.9</v>
      </c>
      <c r="G75" s="89">
        <v>1.9</v>
      </c>
      <c r="H75" s="89">
        <v>1.95</v>
      </c>
      <c r="I75" s="89">
        <v>1.9</v>
      </c>
      <c r="J75" s="89">
        <v>1.95</v>
      </c>
      <c r="K75" s="71">
        <v>-2.56</v>
      </c>
      <c r="L75" s="90">
        <v>2</v>
      </c>
      <c r="M75" s="87">
        <v>513000</v>
      </c>
      <c r="N75" s="87">
        <v>974700</v>
      </c>
    </row>
    <row r="76" spans="1:14" ht="12" customHeight="1">
      <c r="A76" s="82"/>
      <c r="B76" s="59" t="s">
        <v>38</v>
      </c>
      <c r="C76" s="83" t="s">
        <v>39</v>
      </c>
      <c r="D76" s="89">
        <v>1.1499999999999999</v>
      </c>
      <c r="E76" s="89">
        <v>1.17</v>
      </c>
      <c r="F76" s="89">
        <v>1.1499999999999999</v>
      </c>
      <c r="G76" s="89">
        <v>1.17</v>
      </c>
      <c r="H76" s="89">
        <v>1.17</v>
      </c>
      <c r="I76" s="89">
        <v>1.17</v>
      </c>
      <c r="J76" s="89">
        <v>1.17</v>
      </c>
      <c r="K76" s="71">
        <v>0</v>
      </c>
      <c r="L76" s="112">
        <v>11</v>
      </c>
      <c r="M76" s="87">
        <v>4050000</v>
      </c>
      <c r="N76" s="87">
        <v>4736500</v>
      </c>
    </row>
    <row r="77" spans="1:14" ht="12" customHeight="1">
      <c r="A77" s="82"/>
      <c r="B77" s="273" t="s">
        <v>112</v>
      </c>
      <c r="C77" s="274"/>
      <c r="D77" s="247"/>
      <c r="E77" s="248"/>
      <c r="F77" s="248"/>
      <c r="G77" s="248"/>
      <c r="H77" s="248"/>
      <c r="I77" s="248"/>
      <c r="J77" s="248"/>
      <c r="K77" s="249"/>
      <c r="L77" s="91">
        <f>SUM(L73:L76)</f>
        <v>20</v>
      </c>
      <c r="M77" s="91">
        <f>SUM(M73:M76)</f>
        <v>8160889</v>
      </c>
      <c r="N77" s="91">
        <f>SUM(N73:N76)</f>
        <v>10811415.76</v>
      </c>
    </row>
    <row r="78" spans="1:14" ht="12" customHeight="1">
      <c r="A78" s="82"/>
      <c r="B78" s="255" t="s">
        <v>104</v>
      </c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7"/>
    </row>
    <row r="79" spans="1:14" ht="12" customHeight="1">
      <c r="A79" s="82"/>
      <c r="B79" s="59" t="s">
        <v>107</v>
      </c>
      <c r="C79" s="83" t="s">
        <v>43</v>
      </c>
      <c r="D79" s="89">
        <v>0.4</v>
      </c>
      <c r="E79" s="89">
        <v>0.4</v>
      </c>
      <c r="F79" s="89">
        <v>0.4</v>
      </c>
      <c r="G79" s="89">
        <v>0.4</v>
      </c>
      <c r="H79" s="89">
        <v>0.4</v>
      </c>
      <c r="I79" s="89">
        <v>0.4</v>
      </c>
      <c r="J79" s="89">
        <v>0.4</v>
      </c>
      <c r="K79" s="71">
        <v>0</v>
      </c>
      <c r="L79" s="112">
        <v>1</v>
      </c>
      <c r="M79" s="87">
        <v>2733</v>
      </c>
      <c r="N79" s="87">
        <v>1093.2</v>
      </c>
    </row>
    <row r="80" spans="1:14" ht="12" customHeight="1">
      <c r="A80" s="82"/>
      <c r="B80" s="258" t="s">
        <v>297</v>
      </c>
      <c r="C80" s="259"/>
      <c r="D80" s="260"/>
      <c r="E80" s="261"/>
      <c r="F80" s="261"/>
      <c r="G80" s="261"/>
      <c r="H80" s="261"/>
      <c r="I80" s="261"/>
      <c r="J80" s="261"/>
      <c r="K80" s="262"/>
      <c r="L80" s="91">
        <f>SUM(L79)</f>
        <v>1</v>
      </c>
      <c r="M80" s="91">
        <f>SUM(M79)</f>
        <v>2733</v>
      </c>
      <c r="N80" s="91">
        <f>SUM(N79)</f>
        <v>1093.2</v>
      </c>
    </row>
    <row r="81" spans="1:14" s="76" customFormat="1" ht="15.75" customHeight="1">
      <c r="B81" s="92" t="s">
        <v>86</v>
      </c>
      <c r="C81" s="252"/>
      <c r="D81" s="253"/>
      <c r="E81" s="253"/>
      <c r="F81" s="253"/>
      <c r="G81" s="253"/>
      <c r="H81" s="253"/>
      <c r="I81" s="253"/>
      <c r="J81" s="253"/>
      <c r="K81" s="254"/>
      <c r="L81" s="93">
        <f>L80+L77+L71+L68</f>
        <v>83</v>
      </c>
      <c r="M81" s="93">
        <f>M80+M77+M71+M68</f>
        <v>570677622</v>
      </c>
      <c r="N81" s="93">
        <f>N80+N77+N71+N68</f>
        <v>72714248.959999993</v>
      </c>
    </row>
    <row r="82" spans="1:14" s="76" customFormat="1" ht="15.75" customHeight="1">
      <c r="B82" s="92" t="s">
        <v>40</v>
      </c>
      <c r="C82" s="252"/>
      <c r="D82" s="253"/>
      <c r="E82" s="253"/>
      <c r="F82" s="253"/>
      <c r="G82" s="253"/>
      <c r="H82" s="253"/>
      <c r="I82" s="253"/>
      <c r="J82" s="253"/>
      <c r="K82" s="254"/>
      <c r="L82" s="93">
        <f>L81+L63+L47</f>
        <v>1079</v>
      </c>
      <c r="M82" s="93">
        <f>M81+M63+M47</f>
        <v>3221264571</v>
      </c>
      <c r="N82" s="93">
        <f>N81+N63+N47</f>
        <v>1443298206.5999999</v>
      </c>
    </row>
    <row r="83" spans="1:14" ht="12.95" customHeight="1">
      <c r="A83" s="82"/>
      <c r="N83" s="102"/>
    </row>
    <row r="84" spans="1:14" s="76" customFormat="1" ht="18.75" customHeight="1">
      <c r="B84" s="82"/>
      <c r="C84" s="99"/>
      <c r="D84" s="82"/>
      <c r="E84" s="82"/>
      <c r="F84" s="82"/>
      <c r="G84" s="82"/>
      <c r="H84" s="82"/>
      <c r="I84" s="82"/>
      <c r="J84" s="100"/>
      <c r="K84" s="101"/>
      <c r="L84" s="102"/>
      <c r="M84" s="102"/>
      <c r="N84" s="103"/>
    </row>
    <row r="85" spans="1:14" s="76" customFormat="1" ht="18.75" customHeight="1">
      <c r="B85" s="82"/>
      <c r="C85" s="99"/>
      <c r="D85" s="82"/>
      <c r="E85" s="82"/>
      <c r="F85" s="82"/>
      <c r="G85" s="82"/>
      <c r="H85" s="82"/>
      <c r="I85" s="82"/>
      <c r="J85" s="100"/>
      <c r="K85" s="101"/>
      <c r="L85" s="102"/>
      <c r="M85" s="102"/>
      <c r="N85" s="103"/>
    </row>
    <row r="86" spans="1:14" ht="12.95" customHeight="1">
      <c r="A86" s="82"/>
    </row>
  </sheetData>
  <mergeCells count="52">
    <mergeCell ref="B27:N27"/>
    <mergeCell ref="D36:K36"/>
    <mergeCell ref="B36:C36"/>
    <mergeCell ref="B37:N37"/>
    <mergeCell ref="B18:C18"/>
    <mergeCell ref="D18:K18"/>
    <mergeCell ref="B22:N22"/>
    <mergeCell ref="B26:C26"/>
    <mergeCell ref="D26:K26"/>
    <mergeCell ref="B21:C21"/>
    <mergeCell ref="D21:K21"/>
    <mergeCell ref="B19:N19"/>
    <mergeCell ref="B1:N1"/>
    <mergeCell ref="B3:N3"/>
    <mergeCell ref="B14:C14"/>
    <mergeCell ref="D14:K14"/>
    <mergeCell ref="B15:N15"/>
    <mergeCell ref="C82:K82"/>
    <mergeCell ref="B64:N64"/>
    <mergeCell ref="C81:K81"/>
    <mergeCell ref="B78:N78"/>
    <mergeCell ref="B80:C80"/>
    <mergeCell ref="D80:K80"/>
    <mergeCell ref="B69:N69"/>
    <mergeCell ref="B71:C71"/>
    <mergeCell ref="D71:K71"/>
    <mergeCell ref="B72:N72"/>
    <mergeCell ref="B77:C77"/>
    <mergeCell ref="D77:K77"/>
    <mergeCell ref="B66:N66"/>
    <mergeCell ref="D41:K41"/>
    <mergeCell ref="B41:C41"/>
    <mergeCell ref="B50:N50"/>
    <mergeCell ref="B53:C53"/>
    <mergeCell ref="D53:K53"/>
    <mergeCell ref="C47:K47"/>
    <mergeCell ref="B48:N48"/>
    <mergeCell ref="B42:N42"/>
    <mergeCell ref="B46:C46"/>
    <mergeCell ref="D46:K46"/>
    <mergeCell ref="B54:N54"/>
    <mergeCell ref="B56:C56"/>
    <mergeCell ref="D56:K56"/>
    <mergeCell ref="B57:N57"/>
    <mergeCell ref="B68:C68"/>
    <mergeCell ref="D68:K68"/>
    <mergeCell ref="C63:K63"/>
    <mergeCell ref="B59:C59"/>
    <mergeCell ref="D59:K59"/>
    <mergeCell ref="B60:N60"/>
    <mergeCell ref="B62:C62"/>
    <mergeCell ref="D62:K62"/>
  </mergeCells>
  <pageMargins left="0.23622047244094499" right="0.23622047244094499" top="0.74803149606299202" bottom="0.7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topLeftCell="A34" zoomScale="136" zoomScaleNormal="136" workbookViewId="0">
      <selection activeCell="H54" sqref="H54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32" t="s">
        <v>303</v>
      </c>
      <c r="B1" s="232"/>
      <c r="C1" s="232"/>
      <c r="D1" s="232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89" t="s">
        <v>29</v>
      </c>
      <c r="B3" s="290"/>
      <c r="C3" s="290"/>
      <c r="D3" s="291"/>
    </row>
    <row r="4" spans="1:4" ht="14.1" customHeight="1">
      <c r="A4" s="59" t="s">
        <v>197</v>
      </c>
      <c r="B4" s="83" t="s">
        <v>198</v>
      </c>
      <c r="C4" s="60">
        <v>1.05</v>
      </c>
      <c r="D4" s="60">
        <v>1.05</v>
      </c>
    </row>
    <row r="5" spans="1:4" ht="14.1" customHeight="1">
      <c r="A5" s="59" t="s">
        <v>264</v>
      </c>
      <c r="B5" s="83" t="s">
        <v>265</v>
      </c>
      <c r="C5" s="60">
        <v>0.78</v>
      </c>
      <c r="D5" s="60">
        <v>0.78</v>
      </c>
    </row>
    <row r="6" spans="1:4" ht="14.1" customHeight="1">
      <c r="A6" s="59" t="s">
        <v>238</v>
      </c>
      <c r="B6" s="83" t="s">
        <v>239</v>
      </c>
      <c r="C6" s="60">
        <v>0.23</v>
      </c>
      <c r="D6" s="60">
        <v>0.23</v>
      </c>
    </row>
    <row r="7" spans="1:4" ht="14.1" customHeight="1">
      <c r="A7" s="59" t="s">
        <v>250</v>
      </c>
      <c r="B7" s="83" t="s">
        <v>251</v>
      </c>
      <c r="C7" s="60">
        <v>2.2000000000000002</v>
      </c>
      <c r="D7" s="60">
        <v>2.2000000000000002</v>
      </c>
    </row>
    <row r="8" spans="1:4" ht="14.1" customHeight="1">
      <c r="A8" s="59" t="s">
        <v>117</v>
      </c>
      <c r="B8" s="83" t="s">
        <v>118</v>
      </c>
      <c r="C8" s="60">
        <v>0.41</v>
      </c>
      <c r="D8" s="60">
        <v>0.41</v>
      </c>
    </row>
    <row r="9" spans="1:4" ht="14.1" customHeight="1">
      <c r="A9" s="286" t="s">
        <v>119</v>
      </c>
      <c r="B9" s="287"/>
      <c r="C9" s="287"/>
      <c r="D9" s="288"/>
    </row>
    <row r="10" spans="1:4" ht="14.1" customHeight="1">
      <c r="A10" s="121" t="s">
        <v>290</v>
      </c>
      <c r="B10" s="122" t="s">
        <v>291</v>
      </c>
      <c r="C10" s="89">
        <v>0.54</v>
      </c>
      <c r="D10" s="89">
        <v>0.98</v>
      </c>
    </row>
    <row r="11" spans="1:4" ht="14.1" customHeight="1">
      <c r="A11" s="59" t="s">
        <v>187</v>
      </c>
      <c r="B11" s="83" t="s">
        <v>186</v>
      </c>
      <c r="C11" s="89">
        <v>0.78</v>
      </c>
      <c r="D11" s="89">
        <v>0.78</v>
      </c>
    </row>
    <row r="12" spans="1:4" ht="14.1" customHeight="1">
      <c r="A12" s="292" t="s">
        <v>102</v>
      </c>
      <c r="B12" s="293"/>
      <c r="C12" s="293"/>
      <c r="D12" s="294"/>
    </row>
    <row r="13" spans="1:4" ht="14.1" customHeight="1">
      <c r="A13" s="59" t="s">
        <v>282</v>
      </c>
      <c r="B13" s="83" t="s">
        <v>283</v>
      </c>
      <c r="C13" s="89">
        <v>0.9</v>
      </c>
      <c r="D13" s="89">
        <v>0.9</v>
      </c>
    </row>
    <row r="14" spans="1:4" ht="14.1" customHeight="1">
      <c r="A14" s="59" t="s">
        <v>258</v>
      </c>
      <c r="B14" s="83" t="s">
        <v>259</v>
      </c>
      <c r="C14" s="89">
        <v>0.7</v>
      </c>
      <c r="D14" s="89">
        <v>0.7</v>
      </c>
    </row>
    <row r="15" spans="1:4" ht="14.1" customHeight="1">
      <c r="A15" s="286" t="s">
        <v>103</v>
      </c>
      <c r="B15" s="287"/>
      <c r="C15" s="287"/>
      <c r="D15" s="288"/>
    </row>
    <row r="16" spans="1:4" ht="14.1" customHeight="1">
      <c r="A16" s="59" t="s">
        <v>122</v>
      </c>
      <c r="B16" s="83" t="s">
        <v>123</v>
      </c>
      <c r="C16" s="89">
        <v>4.2</v>
      </c>
      <c r="D16" s="89">
        <v>4.2</v>
      </c>
    </row>
    <row r="17" spans="1:4" ht="14.1" customHeight="1">
      <c r="A17" s="59" t="s">
        <v>242</v>
      </c>
      <c r="B17" s="83" t="s">
        <v>192</v>
      </c>
      <c r="C17" s="89">
        <v>2.2999999999999998</v>
      </c>
      <c r="D17" s="89">
        <v>2.2999999999999998</v>
      </c>
    </row>
    <row r="18" spans="1:4" ht="14.1" customHeight="1">
      <c r="A18" s="59" t="s">
        <v>220</v>
      </c>
      <c r="B18" s="83" t="s">
        <v>221</v>
      </c>
      <c r="C18" s="89">
        <v>17.2</v>
      </c>
      <c r="D18" s="89">
        <v>17.2</v>
      </c>
    </row>
    <row r="19" spans="1:4" ht="14.1" customHeight="1">
      <c r="A19" s="286" t="s">
        <v>31</v>
      </c>
      <c r="B19" s="287"/>
      <c r="C19" s="287"/>
      <c r="D19" s="288"/>
    </row>
    <row r="20" spans="1:4" ht="14.1" customHeight="1">
      <c r="A20" s="59" t="s">
        <v>214</v>
      </c>
      <c r="B20" s="83" t="s">
        <v>215</v>
      </c>
      <c r="C20" s="89">
        <v>11.5</v>
      </c>
      <c r="D20" s="89">
        <v>11.5</v>
      </c>
    </row>
    <row r="21" spans="1:4" ht="14.1" customHeight="1">
      <c r="A21" s="59" t="s">
        <v>199</v>
      </c>
      <c r="B21" s="83" t="s">
        <v>200</v>
      </c>
      <c r="C21" s="89">
        <v>103</v>
      </c>
      <c r="D21" s="89">
        <v>103</v>
      </c>
    </row>
    <row r="22" spans="1:4" ht="14.1" customHeight="1">
      <c r="A22" s="59" t="s">
        <v>156</v>
      </c>
      <c r="B22" s="83" t="s">
        <v>155</v>
      </c>
      <c r="C22" s="89">
        <v>38</v>
      </c>
      <c r="D22" s="89">
        <v>38</v>
      </c>
    </row>
    <row r="23" spans="1:4" ht="14.1" customHeight="1">
      <c r="A23" s="289" t="s">
        <v>104</v>
      </c>
      <c r="B23" s="290"/>
      <c r="C23" s="290"/>
      <c r="D23" s="291"/>
    </row>
    <row r="24" spans="1:4" ht="14.1" customHeight="1">
      <c r="A24" s="59" t="s">
        <v>284</v>
      </c>
      <c r="B24" s="83" t="s">
        <v>285</v>
      </c>
      <c r="C24" s="89">
        <v>4.45</v>
      </c>
      <c r="D24" s="89">
        <v>2.4</v>
      </c>
    </row>
    <row r="25" spans="1:4" ht="11.25" customHeight="1">
      <c r="A25" s="295"/>
      <c r="B25" s="296"/>
      <c r="C25" s="296"/>
      <c r="D25" s="297"/>
    </row>
    <row r="26" spans="1:4" ht="21" customHeight="1">
      <c r="A26" s="104" t="s">
        <v>41</v>
      </c>
      <c r="B26" s="104" t="s">
        <v>20</v>
      </c>
      <c r="C26" s="104" t="s">
        <v>116</v>
      </c>
      <c r="D26" s="104" t="s">
        <v>19</v>
      </c>
    </row>
    <row r="27" spans="1:4" ht="14.1" customHeight="1">
      <c r="A27" s="286" t="s">
        <v>29</v>
      </c>
      <c r="B27" s="287"/>
      <c r="C27" s="287"/>
      <c r="D27" s="288"/>
    </row>
    <row r="28" spans="1:4" ht="14.1" customHeight="1">
      <c r="A28" s="59" t="s">
        <v>128</v>
      </c>
      <c r="B28" s="83" t="s">
        <v>129</v>
      </c>
      <c r="C28" s="89">
        <v>0.21</v>
      </c>
      <c r="D28" s="89">
        <v>0.21</v>
      </c>
    </row>
    <row r="29" spans="1:4" ht="14.1" customHeight="1">
      <c r="A29" s="59" t="s">
        <v>222</v>
      </c>
      <c r="B29" s="83" t="s">
        <v>223</v>
      </c>
      <c r="C29" s="89">
        <v>0.09</v>
      </c>
      <c r="D29" s="89">
        <v>0.09</v>
      </c>
    </row>
    <row r="30" spans="1:4" ht="14.1" customHeight="1">
      <c r="A30" s="59" t="s">
        <v>310</v>
      </c>
      <c r="B30" s="83" t="s">
        <v>311</v>
      </c>
      <c r="C30" s="89">
        <v>0.75</v>
      </c>
      <c r="D30" s="89">
        <v>0.75</v>
      </c>
    </row>
    <row r="31" spans="1:4" ht="14.1" customHeight="1">
      <c r="A31" s="59" t="s">
        <v>134</v>
      </c>
      <c r="B31" s="83" t="s">
        <v>135</v>
      </c>
      <c r="C31" s="89">
        <v>0.16</v>
      </c>
      <c r="D31" s="89">
        <v>0.16</v>
      </c>
    </row>
    <row r="32" spans="1:4" ht="14.1" customHeight="1">
      <c r="A32" s="59" t="s">
        <v>244</v>
      </c>
      <c r="B32" s="83" t="s">
        <v>243</v>
      </c>
      <c r="C32" s="89">
        <v>0.19</v>
      </c>
      <c r="D32" s="89">
        <v>0.19</v>
      </c>
    </row>
    <row r="33" spans="1:4" ht="14.1" customHeight="1">
      <c r="A33" s="59" t="s">
        <v>248</v>
      </c>
      <c r="B33" s="83" t="s">
        <v>249</v>
      </c>
      <c r="C33" s="89">
        <v>0.16</v>
      </c>
      <c r="D33" s="89">
        <v>0.16</v>
      </c>
    </row>
    <row r="34" spans="1:4" ht="14.1" customHeight="1">
      <c r="A34" s="59" t="s">
        <v>153</v>
      </c>
      <c r="B34" s="83" t="s">
        <v>154</v>
      </c>
      <c r="C34" s="120">
        <v>0.85</v>
      </c>
      <c r="D34" s="120">
        <v>0.85</v>
      </c>
    </row>
    <row r="35" spans="1:4" ht="14.1" customHeight="1">
      <c r="A35" s="59" t="s">
        <v>228</v>
      </c>
      <c r="B35" s="83" t="s">
        <v>229</v>
      </c>
      <c r="C35" s="60">
        <v>1</v>
      </c>
      <c r="D35" s="60">
        <v>1</v>
      </c>
    </row>
    <row r="36" spans="1:4" ht="14.1" customHeight="1">
      <c r="A36" s="105" t="s">
        <v>274</v>
      </c>
      <c r="B36" s="106" t="s">
        <v>275</v>
      </c>
      <c r="C36" s="89">
        <v>1</v>
      </c>
      <c r="D36" s="60">
        <v>1</v>
      </c>
    </row>
    <row r="37" spans="1:4" ht="14.1" customHeight="1">
      <c r="A37" s="105" t="s">
        <v>252</v>
      </c>
      <c r="B37" s="106" t="s">
        <v>253</v>
      </c>
      <c r="C37" s="89">
        <v>0.11</v>
      </c>
      <c r="D37" s="60">
        <v>0.11</v>
      </c>
    </row>
    <row r="38" spans="1:4" ht="14.1" customHeight="1">
      <c r="A38" s="59" t="s">
        <v>191</v>
      </c>
      <c r="B38" s="94" t="s">
        <v>190</v>
      </c>
      <c r="C38" s="107">
        <v>1</v>
      </c>
      <c r="D38" s="60">
        <v>1</v>
      </c>
    </row>
    <row r="39" spans="1:4" ht="14.1" customHeight="1">
      <c r="A39" s="59" t="s">
        <v>160</v>
      </c>
      <c r="B39" s="83" t="s">
        <v>159</v>
      </c>
      <c r="C39" s="107">
        <v>1</v>
      </c>
      <c r="D39" s="60">
        <v>1</v>
      </c>
    </row>
    <row r="40" spans="1:4" ht="14.1" customHeight="1">
      <c r="A40" s="59" t="s">
        <v>130</v>
      </c>
      <c r="B40" s="83" t="s">
        <v>131</v>
      </c>
      <c r="C40" s="107">
        <v>0.94</v>
      </c>
      <c r="D40" s="107">
        <v>0.94</v>
      </c>
    </row>
    <row r="41" spans="1:4" ht="14.1" customHeight="1">
      <c r="A41" s="59" t="s">
        <v>176</v>
      </c>
      <c r="B41" s="83" t="s">
        <v>177</v>
      </c>
      <c r="C41" s="107">
        <v>1</v>
      </c>
      <c r="D41" s="107">
        <v>1</v>
      </c>
    </row>
    <row r="42" spans="1:4" ht="14.1" customHeight="1">
      <c r="A42" s="59" t="s">
        <v>201</v>
      </c>
      <c r="B42" s="94" t="s">
        <v>202</v>
      </c>
      <c r="C42" s="107">
        <v>1</v>
      </c>
      <c r="D42" s="107">
        <v>1</v>
      </c>
    </row>
    <row r="43" spans="1:4" ht="13.5" customHeight="1">
      <c r="A43" s="59" t="s">
        <v>132</v>
      </c>
      <c r="B43" s="83" t="s">
        <v>133</v>
      </c>
      <c r="C43" s="60">
        <v>1</v>
      </c>
      <c r="D43" s="60">
        <v>1</v>
      </c>
    </row>
    <row r="44" spans="1:4" ht="14.1" customHeight="1">
      <c r="A44" s="289" t="s">
        <v>247</v>
      </c>
      <c r="B44" s="290"/>
      <c r="C44" s="290"/>
      <c r="D44" s="291"/>
    </row>
    <row r="45" spans="1:4" ht="14.1" customHeight="1">
      <c r="A45" s="59" t="s">
        <v>246</v>
      </c>
      <c r="B45" s="83" t="s">
        <v>245</v>
      </c>
      <c r="C45" s="89">
        <v>1.2</v>
      </c>
      <c r="D45" s="89">
        <v>1.2</v>
      </c>
    </row>
    <row r="46" spans="1:4" ht="14.1" customHeight="1">
      <c r="A46" s="289" t="s">
        <v>119</v>
      </c>
      <c r="B46" s="290" t="s">
        <v>119</v>
      </c>
      <c r="C46" s="290"/>
      <c r="D46" s="291"/>
    </row>
    <row r="47" spans="1:4" ht="14.1" customHeight="1">
      <c r="A47" s="59" t="s">
        <v>240</v>
      </c>
      <c r="B47" s="83" t="s">
        <v>241</v>
      </c>
      <c r="C47" s="60">
        <v>0.69</v>
      </c>
      <c r="D47" s="60">
        <v>0.69</v>
      </c>
    </row>
    <row r="48" spans="1:4" ht="14.1" customHeight="1">
      <c r="A48" s="59" t="s">
        <v>254</v>
      </c>
      <c r="B48" s="83" t="s">
        <v>255</v>
      </c>
      <c r="C48" s="60">
        <v>0.76</v>
      </c>
      <c r="D48" s="60">
        <v>0.76</v>
      </c>
    </row>
    <row r="49" spans="1:4" ht="14.1" customHeight="1">
      <c r="A49" s="286" t="s">
        <v>103</v>
      </c>
      <c r="B49" s="287"/>
      <c r="C49" s="287"/>
      <c r="D49" s="288"/>
    </row>
    <row r="50" spans="1:4" ht="14.1" customHeight="1">
      <c r="A50" s="59" t="s">
        <v>136</v>
      </c>
      <c r="B50" s="83" t="s">
        <v>137</v>
      </c>
      <c r="C50" s="89">
        <v>3</v>
      </c>
      <c r="D50" s="89">
        <v>3</v>
      </c>
    </row>
    <row r="51" spans="1:4" ht="14.1" customHeight="1">
      <c r="A51" s="59" t="s">
        <v>109</v>
      </c>
      <c r="B51" s="83" t="s">
        <v>37</v>
      </c>
      <c r="C51" s="89">
        <v>1.28</v>
      </c>
      <c r="D51" s="89">
        <v>1.28</v>
      </c>
    </row>
    <row r="52" spans="1:4" ht="14.1" customHeight="1">
      <c r="A52" s="109" t="s">
        <v>216</v>
      </c>
      <c r="B52" s="110" t="s">
        <v>217</v>
      </c>
      <c r="C52" s="107">
        <v>100</v>
      </c>
      <c r="D52" s="60">
        <v>100</v>
      </c>
    </row>
    <row r="53" spans="1:4" ht="14.1" customHeight="1">
      <c r="A53" s="286" t="s">
        <v>102</v>
      </c>
      <c r="B53" s="287"/>
      <c r="C53" s="287"/>
      <c r="D53" s="288"/>
    </row>
    <row r="54" spans="1:4" ht="14.1" customHeight="1">
      <c r="A54" s="59" t="s">
        <v>193</v>
      </c>
      <c r="B54" s="94" t="s">
        <v>194</v>
      </c>
      <c r="C54" s="89">
        <v>1</v>
      </c>
      <c r="D54" s="108">
        <v>1</v>
      </c>
    </row>
    <row r="55" spans="1:4" ht="13.5" customHeight="1">
      <c r="A55" s="289" t="s">
        <v>104</v>
      </c>
      <c r="B55" s="290"/>
      <c r="C55" s="290"/>
      <c r="D55" s="291"/>
    </row>
    <row r="56" spans="1:4" ht="14.1" customHeight="1">
      <c r="A56" s="59" t="s">
        <v>138</v>
      </c>
      <c r="B56" s="94" t="s">
        <v>139</v>
      </c>
      <c r="C56" s="89" t="s">
        <v>140</v>
      </c>
      <c r="D56" s="89" t="s">
        <v>140</v>
      </c>
    </row>
    <row r="57" spans="1:4" ht="21" customHeight="1">
      <c r="A57" s="104" t="s">
        <v>41</v>
      </c>
      <c r="B57" s="104" t="s">
        <v>20</v>
      </c>
      <c r="C57" s="104" t="s">
        <v>116</v>
      </c>
      <c r="D57" s="104" t="s">
        <v>19</v>
      </c>
    </row>
    <row r="58" spans="1:4">
      <c r="A58" s="286" t="s">
        <v>103</v>
      </c>
      <c r="B58" s="287"/>
      <c r="C58" s="287"/>
      <c r="D58" s="288"/>
    </row>
    <row r="59" spans="1:4">
      <c r="A59" s="59" t="s">
        <v>230</v>
      </c>
      <c r="B59" s="83" t="s">
        <v>231</v>
      </c>
      <c r="C59" s="89">
        <v>1.85</v>
      </c>
      <c r="D59" s="139">
        <v>1.85</v>
      </c>
    </row>
    <row r="60" spans="1:4">
      <c r="A60" s="286" t="s">
        <v>31</v>
      </c>
      <c r="B60" s="287"/>
      <c r="C60" s="287"/>
      <c r="D60" s="288"/>
    </row>
    <row r="61" spans="1:4">
      <c r="A61" s="59" t="s">
        <v>286</v>
      </c>
      <c r="B61" s="83" t="s">
        <v>287</v>
      </c>
      <c r="C61" s="89">
        <v>10.85</v>
      </c>
      <c r="D61" s="141">
        <v>10.85</v>
      </c>
    </row>
  </sheetData>
  <mergeCells count="16">
    <mergeCell ref="A60:D60"/>
    <mergeCell ref="A1:D1"/>
    <mergeCell ref="A3:D3"/>
    <mergeCell ref="A12:D12"/>
    <mergeCell ref="A15:D15"/>
    <mergeCell ref="A23:D23"/>
    <mergeCell ref="A9:D9"/>
    <mergeCell ref="A19:D19"/>
    <mergeCell ref="A58:D58"/>
    <mergeCell ref="A55:D55"/>
    <mergeCell ref="A49:D49"/>
    <mergeCell ref="A27:D27"/>
    <mergeCell ref="A25:D25"/>
    <mergeCell ref="A53:D53"/>
    <mergeCell ref="A46:D46"/>
    <mergeCell ref="A44:D44"/>
  </mergeCells>
  <pageMargins left="0.23622047244094499" right="0.23622047244094499" top="0.74803149606299202" bottom="0.5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04" t="s">
        <v>0</v>
      </c>
      <c r="C1" s="305"/>
      <c r="D1" s="306"/>
      <c r="E1" s="7"/>
      <c r="F1" s="14"/>
      <c r="G1" s="14"/>
      <c r="H1" s="14"/>
      <c r="I1" s="14"/>
    </row>
    <row r="2" spans="1:212" ht="16.5" customHeight="1">
      <c r="B2" s="307"/>
      <c r="C2" s="308"/>
      <c r="D2" s="309"/>
      <c r="E2" s="7"/>
      <c r="F2" s="14"/>
      <c r="G2" s="14"/>
      <c r="H2" s="14"/>
      <c r="I2" s="14"/>
    </row>
    <row r="3" spans="1:212" ht="22.5">
      <c r="B3" s="315" t="s">
        <v>302</v>
      </c>
      <c r="C3" s="316"/>
      <c r="D3" s="316"/>
      <c r="E3" s="316"/>
      <c r="F3" s="316"/>
      <c r="G3" s="316"/>
      <c r="H3" s="316"/>
      <c r="I3" s="317"/>
    </row>
    <row r="4" spans="1:212" ht="24.75">
      <c r="A4" s="125"/>
      <c r="B4" s="318" t="s">
        <v>304</v>
      </c>
      <c r="C4" s="319"/>
      <c r="D4" s="319"/>
      <c r="E4" s="319"/>
      <c r="F4" s="319"/>
      <c r="G4" s="319"/>
      <c r="H4" s="319"/>
      <c r="I4" s="320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21" t="s">
        <v>29</v>
      </c>
      <c r="C6" s="322"/>
      <c r="D6" s="322"/>
      <c r="E6" s="322"/>
      <c r="F6" s="322"/>
      <c r="G6" s="322"/>
      <c r="H6" s="322"/>
      <c r="I6" s="323"/>
    </row>
    <row r="7" spans="1:212" ht="22.5">
      <c r="A7" s="125"/>
      <c r="B7" s="130" t="s">
        <v>44</v>
      </c>
      <c r="C7" s="131" t="s">
        <v>45</v>
      </c>
      <c r="D7" s="132">
        <v>0.09</v>
      </c>
      <c r="E7" s="132">
        <v>0.08</v>
      </c>
      <c r="F7" s="132">
        <v>0.08</v>
      </c>
      <c r="G7" s="133">
        <v>10</v>
      </c>
      <c r="H7" s="133">
        <v>50576029</v>
      </c>
      <c r="I7" s="133">
        <v>4051082.32</v>
      </c>
    </row>
    <row r="8" spans="1:212" ht="22.5">
      <c r="A8" s="125"/>
      <c r="B8" s="134" t="s">
        <v>295</v>
      </c>
      <c r="C8" s="324"/>
      <c r="D8" s="303"/>
      <c r="E8" s="303"/>
      <c r="F8" s="325"/>
      <c r="G8" s="135">
        <f>SUM(G7:G7)</f>
        <v>10</v>
      </c>
      <c r="H8" s="135">
        <f>SUM(H7:H7)</f>
        <v>50576029</v>
      </c>
      <c r="I8" s="135">
        <f>SUM(I7:I7)</f>
        <v>4051082.32</v>
      </c>
    </row>
    <row r="9" spans="1:212" ht="22.5">
      <c r="A9" s="125"/>
      <c r="B9" s="136" t="s">
        <v>296</v>
      </c>
      <c r="C9" s="326"/>
      <c r="D9" s="327"/>
      <c r="E9" s="327"/>
      <c r="F9" s="328"/>
      <c r="G9" s="137">
        <f>G8</f>
        <v>10</v>
      </c>
      <c r="H9" s="137">
        <f t="shared" ref="H9:I9" si="0">H8</f>
        <v>50576029</v>
      </c>
      <c r="I9" s="137">
        <f t="shared" si="0"/>
        <v>4051082.32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13" t="s">
        <v>172</v>
      </c>
      <c r="C11" s="314"/>
      <c r="D11" s="314"/>
      <c r="E11" s="314"/>
      <c r="F11" s="314"/>
      <c r="G11" s="314"/>
      <c r="H11" s="314"/>
      <c r="I11" s="314"/>
    </row>
    <row r="12" spans="1:212" ht="15" customHeight="1">
      <c r="B12" s="310" t="s">
        <v>15</v>
      </c>
      <c r="C12" s="311"/>
      <c r="D12" s="312"/>
      <c r="E12" s="310" t="s">
        <v>20</v>
      </c>
      <c r="F12" s="312"/>
      <c r="G12" s="310" t="s">
        <v>46</v>
      </c>
      <c r="H12" s="311"/>
      <c r="I12" s="312"/>
    </row>
    <row r="13" spans="1:212" ht="15" customHeight="1">
      <c r="B13" s="255" t="s">
        <v>29</v>
      </c>
      <c r="C13" s="256"/>
      <c r="D13" s="256"/>
      <c r="E13" s="256"/>
      <c r="F13" s="256"/>
      <c r="G13" s="256"/>
      <c r="H13" s="256"/>
      <c r="I13" s="257"/>
    </row>
    <row r="14" spans="1:212" ht="15" customHeight="1">
      <c r="B14" s="298" t="s">
        <v>309</v>
      </c>
      <c r="C14" s="299"/>
      <c r="D14" s="300"/>
      <c r="E14" s="301" t="s">
        <v>308</v>
      </c>
      <c r="F14" s="302"/>
      <c r="G14" s="301">
        <v>3</v>
      </c>
      <c r="H14" s="303">
        <v>3</v>
      </c>
      <c r="I14" s="302">
        <v>3</v>
      </c>
    </row>
    <row r="15" spans="1:212" ht="15" customHeight="1">
      <c r="B15" s="298" t="s">
        <v>234</v>
      </c>
      <c r="C15" s="299"/>
      <c r="D15" s="300"/>
      <c r="E15" s="301" t="s">
        <v>235</v>
      </c>
      <c r="F15" s="302"/>
      <c r="G15" s="301" t="s">
        <v>87</v>
      </c>
      <c r="H15" s="303"/>
      <c r="I15" s="302"/>
    </row>
    <row r="16" spans="1:212" ht="15" customHeight="1">
      <c r="B16" s="338" t="s">
        <v>89</v>
      </c>
      <c r="C16" s="339"/>
      <c r="D16" s="339"/>
      <c r="E16" s="339"/>
      <c r="F16" s="339"/>
      <c r="G16" s="339"/>
      <c r="H16" s="339"/>
      <c r="I16" s="340"/>
    </row>
    <row r="17" spans="2:9" ht="15" customHeight="1">
      <c r="B17" s="341" t="s">
        <v>151</v>
      </c>
      <c r="C17" s="342"/>
      <c r="D17" s="343"/>
      <c r="E17" s="344" t="s">
        <v>152</v>
      </c>
      <c r="F17" s="345"/>
      <c r="G17" s="344">
        <v>9.5</v>
      </c>
      <c r="H17" s="346">
        <v>9.5</v>
      </c>
      <c r="I17" s="345">
        <v>9.5</v>
      </c>
    </row>
    <row r="18" spans="2:9" ht="15" customHeight="1">
      <c r="B18" s="341" t="s">
        <v>149</v>
      </c>
      <c r="C18" s="342"/>
      <c r="D18" s="343"/>
      <c r="E18" s="344" t="s">
        <v>150</v>
      </c>
      <c r="F18" s="345"/>
      <c r="G18" s="344">
        <v>10</v>
      </c>
      <c r="H18" s="346"/>
      <c r="I18" s="345"/>
    </row>
    <row r="19" spans="2:9" ht="15" customHeight="1">
      <c r="B19" s="329" t="s">
        <v>163</v>
      </c>
      <c r="C19" s="330"/>
      <c r="D19" s="331"/>
      <c r="E19" s="332" t="s">
        <v>164</v>
      </c>
      <c r="F19" s="333"/>
      <c r="G19" s="332">
        <v>1</v>
      </c>
      <c r="H19" s="334"/>
      <c r="I19" s="333"/>
    </row>
    <row r="20" spans="2:9" ht="15" customHeight="1">
      <c r="B20" s="329" t="s">
        <v>195</v>
      </c>
      <c r="C20" s="330"/>
      <c r="D20" s="331"/>
      <c r="E20" s="332" t="s">
        <v>196</v>
      </c>
      <c r="F20" s="333"/>
      <c r="G20" s="332" t="s">
        <v>87</v>
      </c>
      <c r="H20" s="334"/>
      <c r="I20" s="333"/>
    </row>
    <row r="21" spans="2:9" ht="15" customHeight="1">
      <c r="B21" s="329" t="s">
        <v>146</v>
      </c>
      <c r="C21" s="330"/>
      <c r="D21" s="331"/>
      <c r="E21" s="332" t="s">
        <v>145</v>
      </c>
      <c r="F21" s="333"/>
      <c r="G21" s="332" t="s">
        <v>87</v>
      </c>
      <c r="H21" s="334"/>
      <c r="I21" s="333"/>
    </row>
    <row r="22" spans="2:9" ht="15" customHeight="1">
      <c r="B22" s="335" t="s">
        <v>119</v>
      </c>
      <c r="C22" s="336"/>
      <c r="D22" s="336"/>
      <c r="E22" s="336"/>
      <c r="F22" s="336"/>
      <c r="G22" s="336"/>
      <c r="H22" s="336"/>
      <c r="I22" s="337"/>
    </row>
    <row r="23" spans="2:9" ht="15" customHeight="1">
      <c r="B23" s="329" t="s">
        <v>205</v>
      </c>
      <c r="C23" s="330"/>
      <c r="D23" s="331"/>
      <c r="E23" s="332" t="s">
        <v>206</v>
      </c>
      <c r="F23" s="333"/>
      <c r="G23" s="332">
        <v>1</v>
      </c>
      <c r="H23" s="334"/>
      <c r="I23" s="333"/>
    </row>
    <row r="24" spans="2:9" ht="15" customHeight="1">
      <c r="B24" s="329" t="s">
        <v>158</v>
      </c>
      <c r="C24" s="330"/>
      <c r="D24" s="331"/>
      <c r="E24" s="332" t="s">
        <v>157</v>
      </c>
      <c r="F24" s="333"/>
      <c r="G24" s="332" t="s">
        <v>87</v>
      </c>
      <c r="H24" s="334"/>
      <c r="I24" s="333"/>
    </row>
    <row r="25" spans="2:9" ht="25.5" customHeight="1"/>
    <row r="26" spans="2:9" ht="22.5"/>
  </sheetData>
  <mergeCells count="40">
    <mergeCell ref="G14:I14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13:I13"/>
    <mergeCell ref="B15:D15"/>
    <mergeCell ref="E15:F15"/>
    <mergeCell ref="G15:I1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4:D14"/>
    <mergeCell ref="E14:F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3082-E61A-4B85-9B03-92890B8E7927}">
  <dimension ref="A1:I60"/>
  <sheetViews>
    <sheetView workbookViewId="0">
      <selection activeCell="H6" sqref="H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54" t="s">
        <v>0</v>
      </c>
      <c r="C1" s="354"/>
      <c r="D1" s="354"/>
      <c r="E1" s="354"/>
      <c r="F1" s="143"/>
      <c r="H1" s="144"/>
      <c r="I1" s="144"/>
    </row>
    <row r="2" spans="1:9" ht="18" customHeight="1">
      <c r="B2" s="354" t="s">
        <v>312</v>
      </c>
      <c r="C2" s="354"/>
      <c r="D2" s="354"/>
      <c r="E2" s="354"/>
      <c r="F2" s="354"/>
      <c r="H2" s="144"/>
      <c r="I2" s="144"/>
    </row>
    <row r="3" spans="1:9" ht="18" customHeight="1">
      <c r="B3" s="142" t="s">
        <v>313</v>
      </c>
      <c r="C3" s="145"/>
      <c r="D3" s="146"/>
      <c r="E3" s="143"/>
      <c r="F3" s="143"/>
      <c r="H3" s="144"/>
      <c r="I3" s="144"/>
    </row>
    <row r="4" spans="1:9">
      <c r="A4" s="175"/>
      <c r="B4" s="175"/>
      <c r="C4" s="173"/>
    </row>
    <row r="5" spans="1:9" ht="23.25">
      <c r="A5" s="175"/>
      <c r="B5" s="347" t="s">
        <v>325</v>
      </c>
      <c r="C5" s="348"/>
      <c r="D5" s="348"/>
      <c r="E5" s="348"/>
      <c r="F5" s="348"/>
    </row>
    <row r="6" spans="1:9">
      <c r="A6" s="175"/>
      <c r="B6" s="176" t="s">
        <v>41</v>
      </c>
      <c r="C6" s="177" t="s">
        <v>20</v>
      </c>
      <c r="D6" s="178" t="s">
        <v>315</v>
      </c>
      <c r="E6" s="179" t="s">
        <v>316</v>
      </c>
      <c r="F6" s="179" t="s">
        <v>317</v>
      </c>
    </row>
    <row r="7" spans="1:9" ht="17.100000000000001" customHeight="1">
      <c r="A7" s="175"/>
      <c r="B7" s="349" t="s">
        <v>29</v>
      </c>
      <c r="C7" s="350"/>
      <c r="D7" s="350"/>
      <c r="E7" s="350"/>
      <c r="F7" s="351"/>
    </row>
    <row r="8" spans="1:9" s="183" customFormat="1" ht="17.100000000000001" customHeight="1">
      <c r="A8" s="180"/>
      <c r="B8" s="181" t="s">
        <v>326</v>
      </c>
      <c r="C8" s="181" t="s">
        <v>45</v>
      </c>
      <c r="D8" s="182">
        <v>3</v>
      </c>
      <c r="E8" s="181">
        <v>20000000</v>
      </c>
      <c r="F8" s="181">
        <v>1600000</v>
      </c>
    </row>
    <row r="9" spans="1:9" ht="17.100000000000001" customHeight="1">
      <c r="A9" s="173"/>
      <c r="B9" s="158" t="s">
        <v>319</v>
      </c>
      <c r="C9" s="159"/>
      <c r="D9" s="153">
        <f>SUM(D8)</f>
        <v>3</v>
      </c>
      <c r="E9" s="157">
        <f>SUM(E8)</f>
        <v>20000000</v>
      </c>
      <c r="F9" s="157">
        <f>SUM(F8)</f>
        <v>1600000</v>
      </c>
    </row>
    <row r="10" spans="1:9">
      <c r="A10" s="175"/>
      <c r="B10" s="352" t="s">
        <v>40</v>
      </c>
      <c r="C10" s="353"/>
      <c r="D10" s="153">
        <f>D9</f>
        <v>3</v>
      </c>
      <c r="E10" s="153">
        <f>E9</f>
        <v>20000000</v>
      </c>
      <c r="F10" s="153">
        <f>F9</f>
        <v>1600000</v>
      </c>
    </row>
    <row r="11" spans="1:9">
      <c r="A11" s="175"/>
      <c r="B11" s="175"/>
      <c r="C11" s="173"/>
    </row>
    <row r="12" spans="1:9">
      <c r="A12" s="175"/>
      <c r="B12" s="175"/>
      <c r="C12" s="173"/>
    </row>
    <row r="13" spans="1:9">
      <c r="A13" s="175"/>
      <c r="B13" s="175"/>
      <c r="C13" s="173"/>
    </row>
    <row r="14" spans="1:9">
      <c r="A14" s="175"/>
      <c r="B14" s="175"/>
      <c r="C14" s="173"/>
    </row>
    <row r="15" spans="1:9">
      <c r="A15" s="175"/>
      <c r="B15" s="175"/>
      <c r="C15" s="173"/>
    </row>
    <row r="16" spans="1:9">
      <c r="A16" s="175"/>
      <c r="B16" s="175"/>
      <c r="C16" s="173"/>
    </row>
    <row r="17" spans="1:3">
      <c r="A17" s="175"/>
      <c r="B17" s="175"/>
      <c r="C17" s="173"/>
    </row>
    <row r="18" spans="1:3">
      <c r="A18" s="175"/>
      <c r="B18" s="175"/>
      <c r="C18" s="173"/>
    </row>
    <row r="19" spans="1:3">
      <c r="A19" s="175"/>
      <c r="B19" s="175"/>
      <c r="C19" s="173"/>
    </row>
    <row r="20" spans="1:3">
      <c r="A20" s="175"/>
      <c r="B20" s="175"/>
      <c r="C20" s="173"/>
    </row>
    <row r="21" spans="1:3">
      <c r="A21" s="175"/>
      <c r="B21" s="175"/>
      <c r="C21" s="173"/>
    </row>
    <row r="22" spans="1:3">
      <c r="A22" s="175"/>
      <c r="B22" s="175"/>
      <c r="C22" s="173"/>
    </row>
    <row r="23" spans="1:3">
      <c r="A23" s="175"/>
      <c r="B23" s="175"/>
      <c r="C23" s="173"/>
    </row>
    <row r="24" spans="1:3">
      <c r="A24" s="175"/>
      <c r="B24" s="175"/>
      <c r="C24" s="173"/>
    </row>
    <row r="25" spans="1:3">
      <c r="A25" s="175"/>
      <c r="B25" s="175"/>
      <c r="C25" s="173"/>
    </row>
    <row r="26" spans="1:3">
      <c r="A26" s="175"/>
      <c r="B26" s="175"/>
      <c r="C26" s="173"/>
    </row>
    <row r="27" spans="1:3">
      <c r="A27" s="175"/>
      <c r="B27" s="175"/>
      <c r="C27" s="173"/>
    </row>
    <row r="28" spans="1:3">
      <c r="A28" s="175"/>
      <c r="B28" s="175"/>
      <c r="C28" s="173"/>
    </row>
    <row r="29" spans="1:3">
      <c r="A29" s="175"/>
      <c r="B29" s="175"/>
      <c r="C29" s="173"/>
    </row>
    <row r="30" spans="1:3">
      <c r="A30" s="175"/>
      <c r="B30" s="175"/>
      <c r="C30" s="173"/>
    </row>
    <row r="31" spans="1:3">
      <c r="A31" s="175"/>
      <c r="B31" s="175"/>
      <c r="C31" s="173"/>
    </row>
    <row r="32" spans="1:3">
      <c r="A32" s="175"/>
      <c r="B32" s="175"/>
      <c r="C32" s="173"/>
    </row>
    <row r="33" spans="1:3">
      <c r="A33" s="175"/>
      <c r="B33" s="175"/>
      <c r="C33" s="173"/>
    </row>
    <row r="34" spans="1:3">
      <c r="A34" s="175"/>
      <c r="B34" s="175"/>
      <c r="C34" s="173"/>
    </row>
    <row r="35" spans="1:3">
      <c r="A35" s="175"/>
      <c r="B35" s="175"/>
      <c r="C35" s="173"/>
    </row>
    <row r="36" spans="1:3">
      <c r="A36" s="175"/>
      <c r="B36" s="175"/>
      <c r="C36" s="173"/>
    </row>
    <row r="37" spans="1:3">
      <c r="A37" s="175"/>
      <c r="B37" s="175"/>
      <c r="C37" s="173"/>
    </row>
    <row r="38" spans="1:3">
      <c r="A38" s="175"/>
      <c r="B38" s="175"/>
      <c r="C38" s="173"/>
    </row>
    <row r="39" spans="1:3">
      <c r="A39" s="175"/>
      <c r="B39" s="175"/>
      <c r="C39" s="173"/>
    </row>
    <row r="40" spans="1:3">
      <c r="A40" s="175"/>
      <c r="B40" s="175"/>
      <c r="C40" s="173"/>
    </row>
    <row r="41" spans="1:3">
      <c r="A41" s="175"/>
      <c r="B41" s="175"/>
      <c r="C41" s="173"/>
    </row>
    <row r="42" spans="1:3">
      <c r="A42" s="175"/>
      <c r="B42" s="175"/>
      <c r="C42" s="173"/>
    </row>
    <row r="43" spans="1:3">
      <c r="A43" s="175"/>
      <c r="B43" s="175"/>
      <c r="C43" s="173"/>
    </row>
    <row r="44" spans="1:3">
      <c r="A44" s="175"/>
      <c r="B44" s="175"/>
      <c r="C44" s="173"/>
    </row>
    <row r="45" spans="1:3">
      <c r="A45" s="175"/>
      <c r="B45" s="175"/>
      <c r="C45" s="173"/>
    </row>
    <row r="46" spans="1:3">
      <c r="A46" s="175"/>
      <c r="B46" s="175"/>
      <c r="C46" s="173"/>
    </row>
    <row r="47" spans="1:3">
      <c r="A47" s="175"/>
      <c r="B47" s="175"/>
      <c r="C47" s="173"/>
    </row>
    <row r="48" spans="1:3">
      <c r="A48" s="175"/>
      <c r="B48" s="175"/>
      <c r="C48" s="173"/>
    </row>
    <row r="49" spans="1:3">
      <c r="A49" s="175"/>
      <c r="B49" s="175"/>
      <c r="C49" s="173"/>
    </row>
    <row r="50" spans="1:3">
      <c r="A50" s="175"/>
      <c r="B50" s="175"/>
      <c r="C50" s="173"/>
    </row>
    <row r="51" spans="1:3">
      <c r="A51" s="175"/>
      <c r="B51" s="175"/>
      <c r="C51" s="173"/>
    </row>
    <row r="52" spans="1:3">
      <c r="A52" s="175"/>
      <c r="B52" s="175"/>
      <c r="C52" s="173"/>
    </row>
    <row r="53" spans="1:3">
      <c r="A53" s="175"/>
      <c r="B53" s="175"/>
      <c r="C53" s="173"/>
    </row>
    <row r="54" spans="1:3">
      <c r="A54" s="175"/>
      <c r="B54" s="175"/>
      <c r="C54" s="173"/>
    </row>
    <row r="55" spans="1:3">
      <c r="A55" s="175"/>
      <c r="B55" s="175"/>
      <c r="C55" s="173"/>
    </row>
    <row r="56" spans="1:3">
      <c r="A56" s="175"/>
      <c r="B56" s="175"/>
      <c r="C56" s="173"/>
    </row>
    <row r="57" spans="1:3">
      <c r="A57" s="175"/>
      <c r="B57" s="175"/>
      <c r="C57" s="173"/>
    </row>
    <row r="58" spans="1:3">
      <c r="A58" s="175"/>
      <c r="B58" s="175"/>
      <c r="C58" s="173"/>
    </row>
    <row r="59" spans="1:3">
      <c r="A59" s="175"/>
      <c r="B59" s="175"/>
      <c r="C59" s="173"/>
    </row>
    <row r="60" spans="1:3">
      <c r="A60" s="175"/>
      <c r="B60" s="175"/>
      <c r="C60" s="173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5"/>
  <sheetViews>
    <sheetView topLeftCell="A7" zoomScale="120" zoomScaleNormal="120" workbookViewId="0">
      <selection activeCell="A28" sqref="A28:XFD3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54" t="s">
        <v>0</v>
      </c>
      <c r="C1" s="354"/>
      <c r="D1" s="354"/>
      <c r="E1" s="354"/>
      <c r="F1" s="143"/>
      <c r="H1" s="144"/>
      <c r="I1" s="144"/>
    </row>
    <row r="2" spans="1:9" ht="18" customHeight="1">
      <c r="B2" s="354" t="s">
        <v>312</v>
      </c>
      <c r="C2" s="354"/>
      <c r="D2" s="354"/>
      <c r="E2" s="354"/>
      <c r="F2" s="354"/>
      <c r="H2" s="144"/>
      <c r="I2" s="144"/>
    </row>
    <row r="3" spans="1:9" ht="18" customHeight="1">
      <c r="B3" s="142" t="s">
        <v>313</v>
      </c>
      <c r="C3" s="145"/>
      <c r="D3" s="146"/>
      <c r="E3" s="143"/>
      <c r="F3" s="143"/>
      <c r="H3" s="144"/>
      <c r="I3" s="144"/>
    </row>
    <row r="4" spans="1:9" ht="18" customHeight="1">
      <c r="B4" s="142"/>
      <c r="C4" s="145"/>
      <c r="D4" s="146"/>
      <c r="E4" s="143"/>
      <c r="F4" s="143"/>
      <c r="H4" s="144"/>
      <c r="I4" s="144"/>
    </row>
    <row r="5" spans="1:9" ht="18" customHeight="1">
      <c r="B5" s="142"/>
      <c r="C5" s="145"/>
      <c r="D5" s="146"/>
      <c r="E5" s="143"/>
      <c r="F5" s="143"/>
      <c r="H5" s="144"/>
      <c r="I5" s="144"/>
    </row>
    <row r="6" spans="1:9" ht="17.100000000000001" customHeight="1">
      <c r="B6" s="355" t="s">
        <v>314</v>
      </c>
      <c r="C6" s="356"/>
      <c r="D6" s="356"/>
      <c r="E6" s="147"/>
      <c r="F6" s="147"/>
      <c r="H6" s="144"/>
      <c r="I6" s="144"/>
    </row>
    <row r="7" spans="1:9" ht="32.25" customHeight="1">
      <c r="B7" s="148" t="s">
        <v>41</v>
      </c>
      <c r="C7" s="149" t="s">
        <v>20</v>
      </c>
      <c r="D7" s="150" t="s">
        <v>315</v>
      </c>
      <c r="E7" s="151" t="s">
        <v>316</v>
      </c>
      <c r="F7" s="151" t="s">
        <v>317</v>
      </c>
      <c r="H7" s="144"/>
      <c r="I7" s="144"/>
    </row>
    <row r="8" spans="1:9" ht="17.100000000000001" customHeight="1">
      <c r="B8" s="357" t="s">
        <v>29</v>
      </c>
      <c r="C8" s="358"/>
      <c r="D8" s="358"/>
      <c r="E8" s="358"/>
      <c r="F8" s="359"/>
    </row>
    <row r="9" spans="1:9" ht="17.100000000000001" customHeight="1">
      <c r="A9" s="114"/>
      <c r="B9" s="152" t="s">
        <v>318</v>
      </c>
      <c r="C9" s="152" t="s">
        <v>114</v>
      </c>
      <c r="D9" s="153">
        <v>1</v>
      </c>
      <c r="E9" s="154">
        <v>1500000</v>
      </c>
      <c r="F9" s="154">
        <v>7005000</v>
      </c>
    </row>
    <row r="10" spans="1:9" ht="17.100000000000001" customHeight="1">
      <c r="A10" s="114"/>
      <c r="B10" s="152" t="s">
        <v>256</v>
      </c>
      <c r="C10" s="152" t="s">
        <v>257</v>
      </c>
      <c r="D10" s="153">
        <v>1</v>
      </c>
      <c r="E10" s="154">
        <v>7972250</v>
      </c>
      <c r="F10" s="154">
        <v>2232230</v>
      </c>
    </row>
    <row r="11" spans="1:9" ht="17.100000000000001" customHeight="1">
      <c r="A11" s="114"/>
      <c r="B11" s="155" t="s">
        <v>319</v>
      </c>
      <c r="C11" s="156"/>
      <c r="D11" s="153">
        <f>SUM(D9:D10)</f>
        <v>2</v>
      </c>
      <c r="E11" s="154">
        <f>SUM(E9:E10)</f>
        <v>9472250</v>
      </c>
      <c r="F11" s="154">
        <f>SUM(F9:F10)</f>
        <v>9237230</v>
      </c>
    </row>
    <row r="12" spans="1:9" ht="17.100000000000001" customHeight="1">
      <c r="A12" s="114"/>
      <c r="B12" s="357" t="s">
        <v>320</v>
      </c>
      <c r="C12" s="358"/>
      <c r="D12" s="358"/>
      <c r="E12" s="358"/>
      <c r="F12" s="359"/>
    </row>
    <row r="13" spans="1:9" ht="17.100000000000001" customHeight="1">
      <c r="A13" s="114"/>
      <c r="B13" s="157" t="s">
        <v>321</v>
      </c>
      <c r="C13" s="158" t="s">
        <v>269</v>
      </c>
      <c r="D13" s="153">
        <v>5</v>
      </c>
      <c r="E13" s="154">
        <v>1300000</v>
      </c>
      <c r="F13" s="154">
        <v>3666000</v>
      </c>
    </row>
    <row r="14" spans="1:9" ht="17.100000000000001" customHeight="1">
      <c r="A14" s="114"/>
      <c r="B14" s="158" t="s">
        <v>322</v>
      </c>
      <c r="C14" s="159"/>
      <c r="D14" s="153">
        <f>SUM(D13)</f>
        <v>5</v>
      </c>
      <c r="E14" s="154">
        <f>SUM(E13)</f>
        <v>1300000</v>
      </c>
      <c r="F14" s="154">
        <f>SUM(F13)</f>
        <v>3666000</v>
      </c>
    </row>
    <row r="15" spans="1:9">
      <c r="A15" s="114"/>
      <c r="B15" s="360" t="s">
        <v>40</v>
      </c>
      <c r="C15" s="361"/>
      <c r="D15" s="153">
        <f>D11+D14</f>
        <v>7</v>
      </c>
      <c r="E15" s="153">
        <f>E11+E14</f>
        <v>10772250</v>
      </c>
      <c r="F15" s="153">
        <f>F11+F14</f>
        <v>12903230</v>
      </c>
    </row>
    <row r="16" spans="1:9">
      <c r="A16" s="114"/>
      <c r="B16" s="160"/>
      <c r="C16" s="160"/>
      <c r="D16" s="161"/>
      <c r="E16" s="162"/>
      <c r="F16" s="162"/>
    </row>
    <row r="17" spans="1:6">
      <c r="A17" s="114"/>
      <c r="B17" s="114"/>
      <c r="D17" s="163"/>
      <c r="E17" s="164"/>
      <c r="F17" s="164"/>
    </row>
    <row r="18" spans="1:6" ht="18.75">
      <c r="A18" s="114"/>
      <c r="B18" s="165" t="s">
        <v>323</v>
      </c>
      <c r="C18" s="166"/>
      <c r="D18" s="167"/>
      <c r="E18" s="168"/>
      <c r="F18" s="169"/>
    </row>
    <row r="19" spans="1:6" ht="31.5">
      <c r="A19" s="114"/>
      <c r="B19" s="170" t="s">
        <v>41</v>
      </c>
      <c r="C19" s="149" t="s">
        <v>20</v>
      </c>
      <c r="D19" s="171" t="s">
        <v>315</v>
      </c>
      <c r="E19" s="172" t="s">
        <v>316</v>
      </c>
      <c r="F19" s="172" t="s">
        <v>317</v>
      </c>
    </row>
    <row r="20" spans="1:6">
      <c r="A20" s="114"/>
      <c r="B20" s="357" t="s">
        <v>29</v>
      </c>
      <c r="C20" s="358"/>
      <c r="D20" s="358"/>
      <c r="E20" s="358"/>
      <c r="F20" s="359"/>
    </row>
    <row r="21" spans="1:6" ht="17.100000000000001" customHeight="1">
      <c r="A21" s="173"/>
      <c r="B21" s="157" t="s">
        <v>324</v>
      </c>
      <c r="C21" s="157" t="s">
        <v>100</v>
      </c>
      <c r="D21" s="153">
        <v>4</v>
      </c>
      <c r="E21" s="157">
        <v>4326364</v>
      </c>
      <c r="F21" s="157">
        <v>8652728</v>
      </c>
    </row>
    <row r="22" spans="1:6">
      <c r="A22" s="173"/>
      <c r="B22" s="158" t="s">
        <v>319</v>
      </c>
      <c r="C22" s="159"/>
      <c r="D22" s="153">
        <f>SUM(D21)</f>
        <v>4</v>
      </c>
      <c r="E22" s="157">
        <f>SUM(E21)</f>
        <v>4326364</v>
      </c>
      <c r="F22" s="157">
        <f>SUM(F21)</f>
        <v>8652728</v>
      </c>
    </row>
    <row r="23" spans="1:6">
      <c r="A23" s="173"/>
      <c r="B23" s="349" t="s">
        <v>320</v>
      </c>
      <c r="C23" s="350"/>
      <c r="D23" s="350"/>
      <c r="E23" s="350"/>
      <c r="F23" s="351"/>
    </row>
    <row r="24" spans="1:6">
      <c r="A24" s="173"/>
      <c r="B24" s="157" t="s">
        <v>260</v>
      </c>
      <c r="C24" s="158" t="s">
        <v>261</v>
      </c>
      <c r="D24" s="174">
        <v>1</v>
      </c>
      <c r="E24" s="158">
        <v>10000</v>
      </c>
      <c r="F24" s="157">
        <v>58500</v>
      </c>
    </row>
    <row r="25" spans="1:6">
      <c r="A25" s="173"/>
      <c r="B25" s="158" t="s">
        <v>322</v>
      </c>
      <c r="C25" s="159"/>
      <c r="D25" s="153">
        <f>SUM(D24)</f>
        <v>1</v>
      </c>
      <c r="E25" s="157">
        <f>SUM(E24)</f>
        <v>10000</v>
      </c>
      <c r="F25" s="157">
        <f>SUM(F24)</f>
        <v>58500</v>
      </c>
    </row>
    <row r="26" spans="1:6">
      <c r="A26" s="173"/>
      <c r="B26" s="352" t="s">
        <v>40</v>
      </c>
      <c r="C26" s="353"/>
      <c r="D26" s="153">
        <f>D22+D25</f>
        <v>5</v>
      </c>
      <c r="E26" s="153">
        <f>E22+E25</f>
        <v>4336364</v>
      </c>
      <c r="F26" s="153">
        <f>F22+F25</f>
        <v>8711228</v>
      </c>
    </row>
    <row r="27" spans="1:6">
      <c r="A27" s="173"/>
      <c r="B27" s="173"/>
      <c r="C27" s="173"/>
      <c r="D27" s="163"/>
      <c r="E27" s="164"/>
      <c r="F27" s="164"/>
    </row>
    <row r="28" spans="1:6">
      <c r="A28" s="175"/>
      <c r="B28" s="175"/>
      <c r="C28" s="173"/>
    </row>
    <row r="29" spans="1:6">
      <c r="A29" s="175"/>
      <c r="B29" s="175"/>
      <c r="C29" s="173"/>
    </row>
    <row r="30" spans="1:6">
      <c r="A30" s="175"/>
      <c r="B30" s="175"/>
      <c r="C30" s="173"/>
    </row>
    <row r="31" spans="1:6">
      <c r="A31" s="175"/>
      <c r="B31" s="175"/>
      <c r="C31" s="173"/>
    </row>
    <row r="32" spans="1:6">
      <c r="A32" s="175"/>
      <c r="B32" s="175"/>
      <c r="C32" s="173"/>
    </row>
    <row r="33" spans="1:3">
      <c r="A33" s="175"/>
      <c r="B33" s="175"/>
      <c r="C33" s="173"/>
    </row>
    <row r="34" spans="1:3">
      <c r="A34" s="175"/>
      <c r="B34" s="175"/>
      <c r="C34" s="173"/>
    </row>
    <row r="35" spans="1:3">
      <c r="A35" s="175"/>
      <c r="B35" s="175"/>
      <c r="C35" s="173"/>
    </row>
    <row r="36" spans="1:3">
      <c r="A36" s="175"/>
      <c r="B36" s="175"/>
      <c r="C36" s="173"/>
    </row>
    <row r="37" spans="1:3">
      <c r="A37" s="175"/>
      <c r="B37" s="175"/>
      <c r="C37" s="173"/>
    </row>
    <row r="38" spans="1:3">
      <c r="A38" s="175"/>
      <c r="B38" s="175"/>
      <c r="C38" s="173"/>
    </row>
    <row r="39" spans="1:3">
      <c r="A39" s="175"/>
      <c r="B39" s="175"/>
      <c r="C39" s="173"/>
    </row>
    <row r="40" spans="1:3">
      <c r="A40" s="175"/>
      <c r="B40" s="175"/>
      <c r="C40" s="173"/>
    </row>
    <row r="41" spans="1:3">
      <c r="A41" s="175"/>
      <c r="B41" s="175"/>
      <c r="C41" s="173"/>
    </row>
    <row r="42" spans="1:3">
      <c r="A42" s="175"/>
      <c r="B42" s="175"/>
      <c r="C42" s="173"/>
    </row>
    <row r="43" spans="1:3">
      <c r="A43" s="175"/>
      <c r="B43" s="175"/>
      <c r="C43" s="173"/>
    </row>
    <row r="44" spans="1:3">
      <c r="A44" s="175"/>
      <c r="B44" s="175"/>
      <c r="C44" s="173"/>
    </row>
    <row r="45" spans="1:3">
      <c r="A45" s="175"/>
      <c r="B45" s="175"/>
      <c r="C45" s="173"/>
    </row>
    <row r="46" spans="1:3">
      <c r="A46" s="175"/>
      <c r="B46" s="175"/>
      <c r="C46" s="173"/>
    </row>
    <row r="47" spans="1:3">
      <c r="A47" s="175"/>
      <c r="B47" s="175"/>
      <c r="C47" s="173"/>
    </row>
    <row r="48" spans="1:3">
      <c r="A48" s="175"/>
      <c r="B48" s="175"/>
      <c r="C48" s="173"/>
    </row>
    <row r="49" spans="1:3">
      <c r="A49" s="175"/>
      <c r="B49" s="175"/>
      <c r="C49" s="173"/>
    </row>
    <row r="50" spans="1:3">
      <c r="A50" s="175"/>
      <c r="B50" s="175"/>
      <c r="C50" s="173"/>
    </row>
    <row r="51" spans="1:3">
      <c r="A51" s="175"/>
      <c r="B51" s="175"/>
      <c r="C51" s="173"/>
    </row>
    <row r="52" spans="1:3">
      <c r="A52" s="175"/>
      <c r="B52" s="175"/>
      <c r="C52" s="173"/>
    </row>
    <row r="53" spans="1:3">
      <c r="A53" s="175"/>
      <c r="B53" s="175"/>
      <c r="C53" s="173"/>
    </row>
    <row r="54" spans="1:3">
      <c r="A54" s="175"/>
      <c r="B54" s="175"/>
      <c r="C54" s="173"/>
    </row>
    <row r="55" spans="1:3">
      <c r="A55" s="175"/>
      <c r="B55" s="175"/>
      <c r="C55" s="173"/>
    </row>
    <row r="56" spans="1:3">
      <c r="A56" s="175"/>
      <c r="B56" s="175"/>
      <c r="C56" s="173"/>
    </row>
    <row r="57" spans="1:3">
      <c r="A57" s="175"/>
      <c r="B57" s="175"/>
      <c r="C57" s="173"/>
    </row>
    <row r="58" spans="1:3">
      <c r="A58" s="175"/>
      <c r="B58" s="175"/>
      <c r="C58" s="173"/>
    </row>
    <row r="59" spans="1:3">
      <c r="A59" s="175"/>
      <c r="B59" s="175"/>
      <c r="C59" s="173"/>
    </row>
    <row r="60" spans="1:3">
      <c r="A60" s="175"/>
      <c r="B60" s="175"/>
      <c r="C60" s="173"/>
    </row>
    <row r="61" spans="1:3">
      <c r="A61" s="175"/>
      <c r="B61" s="175"/>
      <c r="C61" s="173"/>
    </row>
    <row r="62" spans="1:3">
      <c r="A62" s="175"/>
      <c r="B62" s="175"/>
      <c r="C62" s="173"/>
    </row>
    <row r="63" spans="1:3">
      <c r="A63" s="175"/>
      <c r="B63" s="175"/>
      <c r="C63" s="173"/>
    </row>
    <row r="64" spans="1:3">
      <c r="A64" s="175"/>
      <c r="B64" s="175"/>
      <c r="C64" s="173"/>
    </row>
    <row r="65" spans="1:3">
      <c r="A65" s="175"/>
      <c r="B65" s="175"/>
      <c r="C65" s="173"/>
    </row>
    <row r="66" spans="1:3">
      <c r="A66" s="175"/>
      <c r="B66" s="175"/>
      <c r="C66" s="173"/>
    </row>
    <row r="67" spans="1:3">
      <c r="A67" s="175"/>
      <c r="B67" s="175"/>
      <c r="C67" s="173"/>
    </row>
    <row r="68" spans="1:3">
      <c r="A68" s="175"/>
      <c r="B68" s="175"/>
      <c r="C68" s="173"/>
    </row>
    <row r="69" spans="1:3">
      <c r="A69" s="175"/>
      <c r="B69" s="175"/>
      <c r="C69" s="173"/>
    </row>
    <row r="70" spans="1:3">
      <c r="A70" s="175"/>
      <c r="B70" s="175"/>
      <c r="C70" s="173"/>
    </row>
    <row r="71" spans="1:3">
      <c r="A71" s="175"/>
      <c r="B71" s="175"/>
      <c r="C71" s="173"/>
    </row>
    <row r="72" spans="1:3">
      <c r="A72" s="175"/>
      <c r="B72" s="175"/>
      <c r="C72" s="173"/>
    </row>
    <row r="73" spans="1:3">
      <c r="A73" s="175"/>
      <c r="B73" s="175"/>
      <c r="C73" s="173"/>
    </row>
    <row r="74" spans="1:3">
      <c r="A74" s="175"/>
      <c r="B74" s="175"/>
      <c r="C74" s="173"/>
    </row>
    <row r="75" spans="1:3">
      <c r="A75" s="175"/>
      <c r="B75" s="175"/>
      <c r="C75" s="173"/>
    </row>
  </sheetData>
  <mergeCells count="9">
    <mergeCell ref="B15:C15"/>
    <mergeCell ref="B20:F20"/>
    <mergeCell ref="B23:F23"/>
    <mergeCell ref="B26:C26"/>
    <mergeCell ref="B1:E1"/>
    <mergeCell ref="B2:F2"/>
    <mergeCell ref="B6:D6"/>
    <mergeCell ref="B8:F8"/>
    <mergeCell ref="B12:F12"/>
  </mergeCells>
  <pageMargins left="0.7" right="0" top="0.75" bottom="0" header="0.3" footer="0.3"/>
  <pageSetup paperSize="9" scale="11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2" t="s">
        <v>0</v>
      </c>
      <c r="C1" s="362"/>
      <c r="D1" s="6"/>
      <c r="E1" s="6"/>
      <c r="F1" s="6"/>
    </row>
    <row r="2" spans="1:6" ht="27.95" customHeight="1">
      <c r="A2" s="5"/>
      <c r="B2" s="363" t="s">
        <v>302</v>
      </c>
      <c r="C2" s="363"/>
      <c r="D2" s="363"/>
      <c r="E2" s="363"/>
      <c r="F2" s="363"/>
    </row>
    <row r="3" spans="1:6" ht="42.75" customHeight="1">
      <c r="B3" s="318" t="s">
        <v>47</v>
      </c>
      <c r="C3" s="319"/>
      <c r="D3" s="319"/>
      <c r="E3" s="319"/>
      <c r="F3" s="319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181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182</v>
      </c>
      <c r="E15" s="18" t="s">
        <v>55</v>
      </c>
      <c r="F15" s="20" t="s">
        <v>55</v>
      </c>
    </row>
    <row r="16" spans="1:6" ht="20.100000000000001" customHeight="1">
      <c r="B16" s="15" t="s">
        <v>207</v>
      </c>
      <c r="C16" s="21" t="s">
        <v>52</v>
      </c>
      <c r="D16" s="19" t="s">
        <v>209</v>
      </c>
      <c r="E16" s="18" t="s">
        <v>55</v>
      </c>
      <c r="F16" s="20" t="s">
        <v>55</v>
      </c>
    </row>
    <row r="17" spans="2:6" ht="20.100000000000001" customHeight="1">
      <c r="B17" s="15" t="s">
        <v>208</v>
      </c>
      <c r="C17" s="21" t="s">
        <v>57</v>
      </c>
      <c r="D17" s="19" t="s">
        <v>210</v>
      </c>
      <c r="E17" s="18" t="s">
        <v>55</v>
      </c>
      <c r="F17" s="20" t="s">
        <v>55</v>
      </c>
    </row>
    <row r="18" spans="2:6" ht="20.100000000000001" customHeight="1">
      <c r="B18" s="15" t="s">
        <v>207</v>
      </c>
      <c r="C18" s="21" t="s">
        <v>57</v>
      </c>
      <c r="D18" s="19" t="s">
        <v>211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64" t="s">
        <v>62</v>
      </c>
      <c r="B1" s="364"/>
      <c r="C1" s="364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2025-11-24T11:00:14Z</cp:lastPrinted>
  <dcterms:created xsi:type="dcterms:W3CDTF">2024-09-12T06:50:39Z</dcterms:created>
  <dcterms:modified xsi:type="dcterms:W3CDTF">2025-11-24T11:00:33Z</dcterms:modified>
</cp:coreProperties>
</file>